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прил 5" sheetId="1" r:id="rId1"/>
    <sheet name="Лист1" sheetId="2" r:id="rId2"/>
  </sheets>
  <definedNames>
    <definedName name="_xlnm._FilterDatabase" localSheetId="0" hidden="1">'прил 5'!$C$8:$H$294</definedName>
    <definedName name="Excel_BuiltIn_Print_Area_11">#REF!</definedName>
    <definedName name="Excel_BuiltIn_Print_Titles_11">#REF!</definedName>
    <definedName name="_xlnm.Print_Titles" localSheetId="0">'прил 5'!$6:$8</definedName>
    <definedName name="_xlnm.Print_Area" localSheetId="0">'прил 5'!$A$1:$L$294</definedName>
  </definedNames>
  <calcPr fullCalcOnLoad="1"/>
</workbook>
</file>

<file path=xl/sharedStrings.xml><?xml version="1.0" encoding="utf-8"?>
<sst xmlns="http://schemas.openxmlformats.org/spreadsheetml/2006/main" count="1185" uniqueCount="336">
  <si>
    <t>(руб. коп.)</t>
  </si>
  <si>
    <t>№ п/п</t>
  </si>
  <si>
    <t xml:space="preserve">№ п/п </t>
  </si>
  <si>
    <t xml:space="preserve">Наименование </t>
  </si>
  <si>
    <t>Коды бюджетной классификации</t>
  </si>
  <si>
    <t>Вед</t>
  </si>
  <si>
    <t>Раздел</t>
  </si>
  <si>
    <t>Под-раздел</t>
  </si>
  <si>
    <t>Целевая статья</t>
  </si>
  <si>
    <t>Вид рас-хода</t>
  </si>
  <si>
    <t>6</t>
  </si>
  <si>
    <t>7</t>
  </si>
  <si>
    <t xml:space="preserve">ВСЕГО </t>
  </si>
  <si>
    <t>1.</t>
  </si>
  <si>
    <t>Общегосударственные вопросы</t>
  </si>
  <si>
    <t>01</t>
  </si>
  <si>
    <t xml:space="preserve"> 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</si>
  <si>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</si>
  <si>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</si>
  <si>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</si>
  <si>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Выполнение функций государственными органами (органами местного самоуправления)</t>
  </si>
  <si>
    <t>012</t>
  </si>
  <si>
    <t>04</t>
  </si>
  <si>
    <t>05</t>
  </si>
  <si>
    <t>07</t>
  </si>
  <si>
    <t>Прочие расходы</t>
  </si>
  <si>
    <t>013</t>
  </si>
  <si>
    <t>10</t>
  </si>
  <si>
    <t>Субсидии юридическим лицам</t>
  </si>
  <si>
    <t>006</t>
  </si>
  <si>
    <t>5220000</t>
  </si>
  <si>
    <t>11</t>
  </si>
  <si>
    <t>Резервные фонды</t>
  </si>
  <si>
    <t>12</t>
  </si>
  <si>
    <t>Иные закупки товаров, работ и услуг для муниципальных нужд</t>
  </si>
  <si>
    <t>240</t>
  </si>
  <si>
    <t>Другие общегосударственные вопросы</t>
  </si>
  <si>
    <t>13</t>
  </si>
  <si>
    <t>14</t>
  </si>
  <si>
    <t>Целевые программы муниципальных образований</t>
  </si>
  <si>
    <t>7950000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</si>
  <si>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</si>
  <si>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</si>
  <si>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</si>
  <si>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</si>
  <si>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</si>
  <si>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</si>
  <si>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</si>
  <si>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 xml:space="preserve">Ведомственная целевая программа «О привлечении граждан и их объединений к участию в обеспечении охраны общественного порядка на территории муниципального образования» </t>
  </si>
  <si>
    <t>7957000</t>
  </si>
  <si>
    <t>Ведомственая целевая программа «Обеспечение первичных мер пожарной безопасности в муниципальном образовании»</t>
  </si>
  <si>
    <t>7957100</t>
  </si>
  <si>
    <t>Национальная экономика</t>
  </si>
  <si>
    <t>00</t>
  </si>
  <si>
    <t>Сельское хозяйство и рыболовство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</si>
  <si>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</t>
  </si>
  <si>
    <t>2600200</t>
  </si>
  <si>
    <t>Региональные целевые программы</t>
  </si>
  <si>
    <t>Повышение финансовой устойчивости малых форм хозяйствования на селе</t>
  </si>
  <si>
    <t>5224328</t>
  </si>
  <si>
    <t>5229200</t>
  </si>
  <si>
    <t>КЦП "Пастбища для выпаса коров, содержащихся в ЛПХ на территории КК" на 2008-2012 годы</t>
  </si>
  <si>
    <t>5225300</t>
  </si>
  <si>
    <t>Краевая целевая программа "Развитие личных подсобных хозяйств на территории Краснодарского края" на 2007—2009 годы</t>
  </si>
  <si>
    <t>5229800</t>
  </si>
  <si>
    <t>Иные субсидии</t>
  </si>
  <si>
    <t>018</t>
  </si>
  <si>
    <t>Дорожное хозяйство</t>
  </si>
  <si>
    <t>3150000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</si>
  <si>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</si>
  <si>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3150201</t>
  </si>
  <si>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t>
  </si>
  <si>
    <t>Жилищно-коммунальное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</si>
  <si>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</si>
  <si>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</si>
  <si>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</si>
  <si>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</si>
  <si>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</si>
  <si>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Образование</t>
  </si>
  <si>
    <t>Проведение мероприятий для детей и молодежи</t>
  </si>
  <si>
    <t xml:space="preserve">Культура, кинематография </t>
  </si>
  <si>
    <t>08</t>
  </si>
  <si>
    <t>Культура</t>
  </si>
  <si>
    <t>Субсидии бюджетным учреждениям наиные цели</t>
  </si>
  <si>
    <t>612</t>
  </si>
  <si>
    <t>Ведомственная целевая программа "Охрана и сохранение объектов культурного наследия местного значения"</t>
  </si>
  <si>
    <t>7955600</t>
  </si>
  <si>
    <t>Физическая культура и спорт</t>
  </si>
  <si>
    <t xml:space="preserve">Физическая культура </t>
  </si>
  <si>
    <t>7957400</t>
  </si>
  <si>
    <t>7953600</t>
  </si>
  <si>
    <t>4409903</t>
  </si>
  <si>
    <t>4429911</t>
  </si>
  <si>
    <t>Начальник финансового отдела</t>
  </si>
  <si>
    <t>Обеспечение пожарной безопасности</t>
  </si>
  <si>
    <t xml:space="preserve">Ведомственная целевая программа «Обеспечение первичных мер пожарной безопасности в муниципальном образовании  на 2013 год» </t>
  </si>
  <si>
    <t>7955200</t>
  </si>
  <si>
    <t>7955500</t>
  </si>
  <si>
    <t>Социальная политика</t>
  </si>
  <si>
    <t>Социальное обеспечение населения</t>
  </si>
  <si>
    <t>7953300</t>
  </si>
  <si>
    <t>7957800</t>
  </si>
  <si>
    <t>Другие вопросы в области культуры, кинематографии</t>
  </si>
  <si>
    <t>Субсидии юридическим лицам (кроме муниципальных учреждений) и физическим лицам -производителям товаров, работ, услуг</t>
  </si>
  <si>
    <t>810</t>
  </si>
  <si>
    <t>Ведомственная целевая программа "Софинансирование ДКЦП "Кадровое обеспечение сферы и исскуства Краснодарского края" на 2011-2013 годы"</t>
  </si>
  <si>
    <t>Ведомственная целевая программа "Восстановление и реставрация православного храма в поселении Белореченского района"</t>
  </si>
  <si>
    <t>Ведомственная целевая программа "Осуществление антитеррористической деятельности на территории муниципального образования"</t>
  </si>
  <si>
    <t>Ведомственная целевая программа  "Развитие общественных работ"</t>
  </si>
  <si>
    <t>Ведомственная целевая программа  "Софинансирование КВЦП "Развитие системы наружного освещения населенных пунктов Кк на 2012 - 2014 годы"</t>
  </si>
  <si>
    <t>Субсидии бюджетным учреждениям на иные цели</t>
  </si>
  <si>
    <t>Расходы на обеспечение функций органов местного самоуправления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</si>
  <si>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</si>
  <si>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</si>
  <si>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</si>
  <si>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</si>
  <si>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</si>
  <si>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</si>
  <si>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</si>
  <si>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Развитие территориального общественного самоуправления</t>
  </si>
  <si>
    <t>Оплата за уличное освещение и его техническое облуживание</t>
  </si>
  <si>
    <t>Клубы</t>
  </si>
  <si>
    <t>Расходы на обеспечение деятельности (оказание услуг) муниципальных учреждений</t>
  </si>
  <si>
    <t>Услуги библиотек</t>
  </si>
  <si>
    <t>600</t>
  </si>
  <si>
    <t>300</t>
  </si>
  <si>
    <t>Мероприятия в области спорта и физической культуры</t>
  </si>
  <si>
    <t>Ведомственная целевая программа "Обеспечение пожарной и антитеррористической безопасности учреждений  культуры Родниковского сельского поселения Белореченского района" на 2011-2015 годы</t>
  </si>
  <si>
    <t>Озеленение</t>
  </si>
  <si>
    <t>Организация временного трудоустройства несовершеннолетних граждан в возрасте от 14 до 18 лет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</si>
  <si>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</si>
  <si>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 в области владения, пользования и  распоряжения  имуществом, находящимся в муниципальной собственности</t>
  </si>
  <si>
    <t>Благоустройство территории</t>
  </si>
  <si>
    <t>Мероприятия в области молодежной политики</t>
  </si>
  <si>
    <t>Публичные нормативные социальные выплаты гражданам</t>
  </si>
  <si>
    <t>Предоставление субсидий бюджетным, автономным учреждениям и иным некомерческим организациям</t>
  </si>
  <si>
    <t>Другие непрограммые направления деятельности органов местного самоуправления</t>
  </si>
  <si>
    <t>06</t>
  </si>
  <si>
    <t xml:space="preserve">Расходы на передачу полномочий из поселений 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</si>
  <si>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</si>
  <si>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</si>
  <si>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передачу полномочий из поселений</t>
  </si>
  <si>
    <t>Субсидия на поддержку клубных учреждений</t>
  </si>
  <si>
    <t>59 2 6064</t>
  </si>
  <si>
    <t>59 2 6564</t>
  </si>
  <si>
    <t>99 0 00 0000</t>
  </si>
  <si>
    <t>99 2 00 00000</t>
  </si>
  <si>
    <t>99 2 00 00190</t>
  </si>
  <si>
    <t>50 0 00 00000</t>
  </si>
  <si>
    <t>50 1 00 00000</t>
  </si>
  <si>
    <t>50 1 00 00190</t>
  </si>
  <si>
    <t>50 2 00 00000</t>
  </si>
  <si>
    <t>50 2 00 00190</t>
  </si>
  <si>
    <t>50 2 00 60190</t>
  </si>
  <si>
    <t>51 0 00 00000</t>
  </si>
  <si>
    <t>51 8 00 00000</t>
  </si>
  <si>
    <t>56 0 00 00000</t>
  </si>
  <si>
    <t>50 2 00 51180</t>
  </si>
  <si>
    <t>50 2 00 L1118</t>
  </si>
  <si>
    <t>51 3 00 00000</t>
  </si>
  <si>
    <t>64 0 00 00000</t>
  </si>
  <si>
    <t>64 0 00 10250</t>
  </si>
  <si>
    <t>68 0 00 00000</t>
  </si>
  <si>
    <t>68 0 00 10300</t>
  </si>
  <si>
    <t>68 0 00 10310</t>
  </si>
  <si>
    <t>68 0 00 10320</t>
  </si>
  <si>
    <t>68 0 00 10330</t>
  </si>
  <si>
    <t>53 0 00 00000</t>
  </si>
  <si>
    <t>53 2 00 00000</t>
  </si>
  <si>
    <t>59 0 00 00000</t>
  </si>
  <si>
    <t>59 2 00 00000</t>
  </si>
  <si>
    <t>59 2 00 00590</t>
  </si>
  <si>
    <t>59 3 00 00000</t>
  </si>
  <si>
    <t>59 3 00 00590</t>
  </si>
  <si>
    <t>59 5 00 00000</t>
  </si>
  <si>
    <t>54 0 00 00000</t>
  </si>
  <si>
    <t>99 0 00 00000</t>
  </si>
  <si>
    <t>99 3 00 00000</t>
  </si>
  <si>
    <t>99 3 00 20590</t>
  </si>
  <si>
    <t>99 3  00 20590</t>
  </si>
  <si>
    <t>61 0 00 00000</t>
  </si>
  <si>
    <t>59 3 00 60826</t>
  </si>
  <si>
    <t>59 2 00 60826</t>
  </si>
  <si>
    <t>99 0 00 25010</t>
  </si>
  <si>
    <t>Другие вопросы в области национальной экономики</t>
  </si>
  <si>
    <t>99 0 00 60170</t>
  </si>
  <si>
    <t>Поощрение победителей краевого конкурса  на звание "Лучший  орган ТОС" на 2016г.</t>
  </si>
  <si>
    <t>Резервный фонд администрации</t>
  </si>
  <si>
    <t>Организация и ведение бухгалтерского учета в поселениях Белореченского района</t>
  </si>
  <si>
    <t>99 0 00 10540</t>
  </si>
  <si>
    <t>51 3 02 10200</t>
  </si>
  <si>
    <t>51 3 01 10210</t>
  </si>
  <si>
    <t>53 2 02 10350</t>
  </si>
  <si>
    <t>54 0 01 00000</t>
  </si>
  <si>
    <t>61 0 02 10160</t>
  </si>
  <si>
    <t>Предоставление субсидий на поэтапное повышение уровня средней заработной платы работников муниципальных учреждений культуры</t>
  </si>
  <si>
    <t>59 2 00 S0120</t>
  </si>
  <si>
    <t>59 3 00 60120</t>
  </si>
  <si>
    <t>59 3 00 S0120</t>
  </si>
  <si>
    <t>50 2 00 L1180</t>
  </si>
  <si>
    <t>Расходы на поэтапное повышение уровня средней заработной платы работников муниципальных учреждений Краснодарского края в целях выполнения Указа Президента РФ</t>
  </si>
  <si>
    <t>99 6 02 10230</t>
  </si>
  <si>
    <t>Мероприятие в области строительства,архитектуры и градостроительству</t>
  </si>
  <si>
    <t>51 0 00 0000</t>
  </si>
  <si>
    <t>51 3 00 0000</t>
  </si>
  <si>
    <t>51 3 02 10010</t>
  </si>
  <si>
    <t>67 0 00 00000</t>
  </si>
  <si>
    <t>67 0 00 10410</t>
  </si>
  <si>
    <t>66 0 00 10270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</si>
  <si>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</si>
  <si>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Жилищное хозяйство</t>
  </si>
  <si>
    <t>Развитие жилищного хозяйства</t>
  </si>
  <si>
    <t>Капитальный ремонт муниципального жилого фонда</t>
  </si>
  <si>
    <t>Мероприятия в области коммунального хозяйства</t>
  </si>
  <si>
    <t xml:space="preserve">Молодежная политика </t>
  </si>
  <si>
    <t>Предоставление субсидий муниципальным бюджетным, автономным учреждениям и иным некоммерческим организациям</t>
  </si>
  <si>
    <t>53 2 02 00000</t>
  </si>
  <si>
    <t>Мероприятия в области строительства, архитектуры и градостроительства</t>
  </si>
  <si>
    <t>51 3 01 00000</t>
  </si>
  <si>
    <t>51 3 02 00000</t>
  </si>
  <si>
    <t>ВЦП "Обеспечение безопасности населения"</t>
  </si>
  <si>
    <t>Обеспечение деятельности лиц, замещающих муниципальные должности</t>
  </si>
  <si>
    <t>Муниципальные и ведомственные целевые прграммы по социальному обеспечению</t>
  </si>
  <si>
    <t>Другие непрограммные направления деятельности органов местного самоуправления</t>
  </si>
  <si>
    <t xml:space="preserve">Обеспечение деятельности муниципальных и немуниципальных служащих в представительных органах, контрольно-счетных органах муниципальных образований </t>
  </si>
  <si>
    <t>99 6 02 0000</t>
  </si>
  <si>
    <t>99 6 00 0000</t>
  </si>
  <si>
    <t>51 8 01 00000</t>
  </si>
  <si>
    <t>61 0 02 00000</t>
  </si>
  <si>
    <t>59 2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</si>
  <si>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</si>
  <si>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</si>
  <si>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</si>
  <si>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59 2 00 09020</t>
  </si>
  <si>
    <t>Осуществление капитального ремонта</t>
  </si>
  <si>
    <t xml:space="preserve">Управление муниципальным имуществом, связанное с оценкой недвижимости, признанием прав и регулированием отношений в сфере собственности </t>
  </si>
  <si>
    <t>ВЦП "Поддержка малого и среднего бизнеса"</t>
  </si>
  <si>
    <t>51 7 00 00000</t>
  </si>
  <si>
    <t>51 7 01 00000</t>
  </si>
  <si>
    <t>51 7 01 10400</t>
  </si>
  <si>
    <t>Обеспечение проведения выборов и референдумов</t>
  </si>
  <si>
    <t>99 7 00 00000</t>
  </si>
  <si>
    <t>Организация и проведение выборной кампании</t>
  </si>
  <si>
    <t>99 7 00 10260</t>
  </si>
  <si>
    <t>Проведение выборов</t>
  </si>
  <si>
    <t>Мероприятия и ведомственные целевые программы муниципального образования Белореченский район</t>
  </si>
  <si>
    <t>Обеспечение деятельности муниципальных и немуниципальных служащих</t>
  </si>
  <si>
    <t>Финансовое обеспечение непредвиденных расходов</t>
  </si>
  <si>
    <t>Резервные фонды администрации</t>
  </si>
  <si>
    <t>99 0 00 10110</t>
  </si>
  <si>
    <t>Обеспечение мер пожарной  безопасности</t>
  </si>
  <si>
    <t>ВЦП "Привлечение граждан и их объединений к участию в охране общественного порядка на территории поселения"</t>
  </si>
  <si>
    <t>ВЦП "Содействие развитию малого и среднего предпринимательства в муниципальном образовании Белореченский район"</t>
  </si>
  <si>
    <t>Непрограммные мероприятия в области архитектуры и управления муниципальным имуществом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</si>
  <si>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работникам  муниципальных учреждений, проживающим и работающим в сельской местности</t>
  </si>
  <si>
    <t>МП "Обеспечение деятельности органов местного самоуправления"</t>
  </si>
  <si>
    <t>Обеспечение безопасности населения</t>
  </si>
  <si>
    <t>51 3 00 10210</t>
  </si>
  <si>
    <t>МП "Дорожная деятельность в отношении автомобильных дорог общего пользования местного значения муниципального образования Белореченский район"</t>
  </si>
  <si>
    <t>МП "Молодежная политика, оздоровление, занятость детей и подростков"</t>
  </si>
  <si>
    <t>53 2 00 10350</t>
  </si>
  <si>
    <t>МП "Организация досуга и обеспечение населения услугами учреждений культуры, сохранение, использование и популяризация объектов культурного наследия"</t>
  </si>
  <si>
    <t>59 5 00 10370</t>
  </si>
  <si>
    <t>54 0 00 10620</t>
  </si>
  <si>
    <t>МП "Развитие физической культуры и спорта"</t>
  </si>
  <si>
    <t xml:space="preserve">51 2 00 10560 </t>
  </si>
  <si>
    <t>51 8 00 10450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</si>
  <si>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</si>
  <si>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</si>
  <si>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хозяйство(дорожные фонды)</t>
  </si>
  <si>
    <t>Закупка товаров, работ и услуг для обеспечения государственных (муниципальных) нужд</t>
  </si>
  <si>
    <t>ПРИЛОЖЕНИЕ № 5</t>
  </si>
  <si>
    <t>51 9 00 10780</t>
  </si>
  <si>
    <t>ВЦП "Информатизация органов местного самоуправления администрации муниципального образования Белореченский район"</t>
  </si>
  <si>
    <t>51 9 00 00000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</si>
  <si>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</si>
  <si>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Охрана и сохранение объектов культурного наследия местного значения</t>
  </si>
  <si>
    <t>Реализация мероприятий по социальному обеспечению и иным выплатам гражданам</t>
  </si>
  <si>
    <t>О выплате пенсий за выслугу лет лицам, замещавшим муниципальные должности и должности муниципальной службы в органах местного самоуправления</t>
  </si>
  <si>
    <t>Предоставление субсидий бюджетным, автономным учреждениям и иным некоммерческим организациям</t>
  </si>
  <si>
    <t>56 0 00 10030</t>
  </si>
  <si>
    <t>Материальные затраты главных распорядителей бюджетных средств</t>
  </si>
  <si>
    <t>51 0 00 10140</t>
  </si>
  <si>
    <t>ВЦП "Обустройство и содержание контейнерных площадок на территории сельских поселений муниципального образования Белореченский район"</t>
  </si>
  <si>
    <t>Межбюджетные трансферты</t>
  </si>
  <si>
    <t>99 6 00 10230</t>
  </si>
  <si>
    <t>99 0 00 62950</t>
  </si>
  <si>
    <t>Дотации на поддержку местных инициатив по итогам краевого конкурса</t>
  </si>
  <si>
    <t>99 0 00 10690</t>
  </si>
  <si>
    <t>Реализация инициативных проектов</t>
  </si>
  <si>
    <t>Утверждено</t>
  </si>
  <si>
    <t>Исполнено</t>
  </si>
  <si>
    <t>Отклонение</t>
  </si>
  <si>
    <t>% Исполнения</t>
  </si>
  <si>
    <t>Совет Родниковского сельского поселения Белореченского района</t>
  </si>
  <si>
    <t>Администрация Родниковского сельского поселения Белореченского района</t>
  </si>
  <si>
    <t>А.А. Астахова</t>
  </si>
  <si>
    <t>51 2 00 10560</t>
  </si>
  <si>
    <t>Повышение информированности населения о деятельности органов местного самоуправления администрации муниципального образования Белореченский район</t>
  </si>
  <si>
    <t>51 2 00 00000</t>
  </si>
  <si>
    <t>400</t>
  </si>
  <si>
    <t>Бюджетные инвестиции</t>
  </si>
  <si>
    <t>99 0 00 60390</t>
  </si>
  <si>
    <t>Поощрение победителей краевого конкурса на звание "Лучший орган территориального общественного самоуправления"</t>
  </si>
  <si>
    <t>99  0 00 00000</t>
  </si>
  <si>
    <t>Реализация функций иных федеральных органов государственной власти</t>
  </si>
  <si>
    <t>59 2 00 С4670</t>
  </si>
  <si>
    <t>=</t>
  </si>
  <si>
    <t>53 2 03 10350</t>
  </si>
  <si>
    <t>65 5 00 10390</t>
  </si>
  <si>
    <t>Капитальные вложения в объекты  государственной (муниципальной)собственности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</si>
  <si>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</si>
  <si>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65 0 00 00000</t>
  </si>
  <si>
    <t>Капитальные вложения в области газификации</t>
  </si>
  <si>
    <t>65 5 00 00000</t>
  </si>
  <si>
    <t>Капитальные вложения (бюджетные инвестиции) в объекты муниципальной собственности</t>
  </si>
  <si>
    <t>68 0 00 10950</t>
  </si>
  <si>
    <t>Компенсационное озеленение</t>
  </si>
  <si>
    <t>Комплексное развитие сельских территорий</t>
  </si>
  <si>
    <t>68 0 00 S2720</t>
  </si>
  <si>
    <t>68 0 00 W2720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</si>
  <si>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</si>
  <si>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</si>
  <si>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МЦП "Управление муниципальными финансами"</t>
  </si>
  <si>
    <t>57 0 00 00000</t>
  </si>
  <si>
    <t>Управление муниципальным долгом и муниципальными финансовыми активами</t>
  </si>
  <si>
    <t>57 2 00 00000</t>
  </si>
  <si>
    <t xml:space="preserve">Процентные платежи по муниципальному долгу муниципального образования </t>
  </si>
  <si>
    <t>57 2 00 10090</t>
  </si>
  <si>
    <t>Обслуживание государственного (муниципального) долга</t>
  </si>
  <si>
    <t>4</t>
  </si>
  <si>
    <t>5</t>
  </si>
  <si>
    <t>8</t>
  </si>
  <si>
    <t>9</t>
  </si>
  <si>
    <t>к  решению Совета Родниковского сельского поселения Белореченского район от __________2024 № __________</t>
  </si>
  <si>
    <t xml:space="preserve">Исполнение по ведомственной структуре  расходов бюджета Родниковского сельского поселения Белореченского района за 2023 год, по разделам и подразделам, целевых статей бюджетной классификации расходов 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</si>
</sst>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0"/>
    <numFmt numFmtId="174" formatCode="#,##0.0_ ;[Red]\-#,##0.0\ "/>
    <numFmt numFmtId="175" formatCode="0.0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;\-0;;"/>
    <numFmt numFmtId="188" formatCode="#,##0.00_ ;[Red]\-#,##0.00\ "/>
    <numFmt numFmtId="189" formatCode="[Blue]0;[Blue]\-0;[Blue]0"/>
    <numFmt numFmtId="190" formatCode="0.000"/>
    <numFmt numFmtId="191" formatCode="[$€-2]\ ###,000_);[Red]\([$€-2]\ ###,000\)"/>
    <numFmt numFmtId="192" formatCode="0_ ;[Red]\-0\ "/>
    <numFmt numFmtId="193" formatCode="0_)"/>
    <numFmt numFmtId="194" formatCode="0.0_)"/>
    <numFmt numFmtId="195" formatCode="_-* #,##0.0_р_._-;\-* #,##0.0_р_._-;_-* &quot;-&quot;??_р_._-;_-@_-"/>
    <numFmt numFmtId="196" formatCode="_-* #,##0_р_._-;\-* #,##0_р_._-;_-* &quot;-&quot;??_р_._-;_-@_-"/>
    <numFmt numFmtId="197" formatCode="#,##0_ ;[Red]\-#,##0\ "/>
    <numFmt numFmtId="198" formatCode="#,##0.000_ ;[Red]\-#,##0.000\ "/>
    <numFmt numFmtId="199" formatCode="#,##0.000"/>
    <numFmt numFmtId="200" formatCode="#,##0.0000"/>
    <numFmt numFmtId="201" formatCode="0.00_ ;[Red]\-0.00\ "/>
    <numFmt numFmtId="202" formatCode="dd/mm/yy;@"/>
    <numFmt numFmtId="203" formatCode="#,##0.0;[Red]#,##0.0"/>
    <numFmt numFmtId="204" formatCode="d/m;@"/>
    <numFmt numFmtId="205" formatCode="0000"/>
    <numFmt numFmtId="206" formatCode="000"/>
    <numFmt numFmtId="207" formatCode="[$-FC19]d\ mmmm\ yyyy\ &quot;г.&quot;"/>
    <numFmt numFmtId="208" formatCode="0.0_ ;[Red]\-0.0\ "/>
    <numFmt numFmtId="209" formatCode="#,##0.00000000"/>
    <numFmt numFmtId="210" formatCode="[$-419]d\ mmm\ yy;@"/>
    <numFmt numFmtId="211" formatCode="000000"/>
    <numFmt numFmtId="212" formatCode="00"/>
    <numFmt numFmtId="213" formatCode="#,##0.00;[Red]\-#,##0.00;0.00"/>
  </numFmts>
  <fonts count="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8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35" fillId="13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0" fontId="38" fillId="25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6" borderId="7" applyNumberFormat="0" applyAlignment="0" applyProtection="0"/>
    <xf numFmtId="0" fontId="14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0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47" fillId="0" borderId="11" xfId="0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/>
    </xf>
    <xf numFmtId="0" fontId="4" fillId="31" borderId="0" xfId="0" applyFont="1" applyFill="1" applyBorder="1" applyAlignment="1">
      <alignment horizontal="left" wrapText="1"/>
    </xf>
    <xf numFmtId="0" fontId="4" fillId="25" borderId="0" xfId="55" applyFont="1" applyFill="1" applyBorder="1" applyAlignment="1">
      <alignment horizontal="left" wrapText="1"/>
      <protection/>
    </xf>
    <xf numFmtId="4" fontId="4" fillId="31" borderId="0" xfId="55" applyNumberFormat="1" applyFont="1" applyFill="1" applyBorder="1" applyAlignment="1">
      <alignment/>
      <protection/>
    </xf>
    <xf numFmtId="0" fontId="47" fillId="32" borderId="0" xfId="0" applyFont="1" applyFill="1" applyAlignment="1">
      <alignment/>
    </xf>
    <xf numFmtId="4" fontId="4" fillId="31" borderId="0" xfId="55" applyNumberFormat="1" applyFont="1" applyFill="1" applyBorder="1" applyAlignment="1">
      <alignment horizontal="right"/>
      <protection/>
    </xf>
    <xf numFmtId="0" fontId="15" fillId="31" borderId="0" xfId="0" applyFont="1" applyFill="1" applyBorder="1" applyAlignment="1">
      <alignment horizontal="left" wrapText="1"/>
    </xf>
    <xf numFmtId="0" fontId="15" fillId="31" borderId="0" xfId="0" applyFont="1" applyFill="1" applyBorder="1" applyAlignment="1">
      <alignment horizontal="center" wrapText="1"/>
    </xf>
    <xf numFmtId="49" fontId="15" fillId="31" borderId="0" xfId="0" applyNumberFormat="1" applyFont="1" applyFill="1" applyBorder="1" applyAlignment="1">
      <alignment horizontal="center"/>
    </xf>
    <xf numFmtId="4" fontId="15" fillId="31" borderId="0" xfId="0" applyNumberFormat="1" applyFont="1" applyFill="1" applyBorder="1" applyAlignment="1">
      <alignment horizontal="right"/>
    </xf>
    <xf numFmtId="0" fontId="6" fillId="31" borderId="0" xfId="0" applyFont="1" applyFill="1" applyBorder="1" applyAlignment="1">
      <alignment horizontal="center" wrapText="1"/>
    </xf>
    <xf numFmtId="49" fontId="6" fillId="31" borderId="0" xfId="0" applyNumberFormat="1" applyFont="1" applyFill="1" applyBorder="1" applyAlignment="1">
      <alignment horizontal="center"/>
    </xf>
    <xf numFmtId="4" fontId="6" fillId="31" borderId="0" xfId="0" applyNumberFormat="1" applyFont="1" applyFill="1" applyBorder="1" applyAlignment="1">
      <alignment horizontal="right"/>
    </xf>
    <xf numFmtId="0" fontId="2" fillId="31" borderId="0" xfId="0" applyFont="1" applyFill="1" applyAlignment="1">
      <alignment horizontal="center" vertical="top"/>
    </xf>
    <xf numFmtId="0" fontId="2" fillId="31" borderId="0" xfId="0" applyFont="1" applyFill="1" applyAlignment="1">
      <alignment horizontal="left"/>
    </xf>
    <xf numFmtId="0" fontId="2" fillId="31" borderId="0" xfId="0" applyFont="1" applyFill="1" applyAlignment="1">
      <alignment/>
    </xf>
    <xf numFmtId="0" fontId="5" fillId="31" borderId="0" xfId="0" applyFont="1" applyFill="1" applyAlignment="1">
      <alignment horizontal="center" vertical="top"/>
    </xf>
    <xf numFmtId="172" fontId="2" fillId="31" borderId="0" xfId="0" applyNumberFormat="1" applyFont="1" applyFill="1" applyAlignment="1">
      <alignment horizontal="center" wrapText="1"/>
    </xf>
    <xf numFmtId="0" fontId="3" fillId="31" borderId="0" xfId="0" applyFont="1" applyFill="1" applyAlignment="1">
      <alignment/>
    </xf>
    <xf numFmtId="0" fontId="7" fillId="31" borderId="0" xfId="0" applyFont="1" applyFill="1" applyBorder="1" applyAlignment="1">
      <alignment horizontal="center" vertical="center" wrapText="1"/>
    </xf>
    <xf numFmtId="49" fontId="7" fillId="31" borderId="0" xfId="0" applyNumberFormat="1" applyFont="1" applyFill="1" applyBorder="1" applyAlignment="1">
      <alignment horizontal="center" vertical="center" wrapText="1"/>
    </xf>
    <xf numFmtId="4" fontId="7" fillId="31" borderId="0" xfId="0" applyNumberFormat="1" applyFont="1" applyFill="1" applyBorder="1" applyAlignment="1">
      <alignment horizontal="right"/>
    </xf>
    <xf numFmtId="4" fontId="5" fillId="31" borderId="0" xfId="0" applyNumberFormat="1" applyFont="1" applyFill="1" applyAlignment="1">
      <alignment horizontal="center"/>
    </xf>
    <xf numFmtId="2" fontId="5" fillId="31" borderId="0" xfId="0" applyNumberFormat="1" applyFont="1" applyFill="1" applyAlignment="1">
      <alignment horizontal="center"/>
    </xf>
    <xf numFmtId="0" fontId="7" fillId="31" borderId="0" xfId="0" applyFont="1" applyFill="1" applyBorder="1" applyAlignment="1">
      <alignment horizontal="left" wrapText="1"/>
    </xf>
    <xf numFmtId="49" fontId="7" fillId="31" borderId="0" xfId="0" applyNumberFormat="1" applyFont="1" applyFill="1" applyBorder="1" applyAlignment="1">
      <alignment horizontal="center"/>
    </xf>
    <xf numFmtId="0" fontId="4" fillId="31" borderId="0" xfId="0" applyFont="1" applyFill="1" applyBorder="1" applyAlignment="1">
      <alignment vertical="top" wrapText="1"/>
    </xf>
    <xf numFmtId="0" fontId="4" fillId="31" borderId="0" xfId="0" applyFont="1" applyFill="1" applyBorder="1" applyAlignment="1">
      <alignment horizontal="left"/>
    </xf>
    <xf numFmtId="49" fontId="4" fillId="31" borderId="0" xfId="0" applyNumberFormat="1" applyFont="1" applyFill="1" applyBorder="1" applyAlignment="1">
      <alignment horizontal="left"/>
    </xf>
    <xf numFmtId="49" fontId="7" fillId="31" borderId="0" xfId="0" applyNumberFormat="1" applyFont="1" applyFill="1" applyBorder="1" applyAlignment="1">
      <alignment horizontal="left"/>
    </xf>
    <xf numFmtId="175" fontId="4" fillId="31" borderId="0" xfId="0" applyNumberFormat="1" applyFont="1" applyFill="1" applyBorder="1" applyAlignment="1">
      <alignment horizontal="right" wrapText="1"/>
    </xf>
    <xf numFmtId="49" fontId="4" fillId="31" borderId="0" xfId="0" applyNumberFormat="1" applyFont="1" applyFill="1" applyBorder="1" applyAlignment="1">
      <alignment horizontal="left" wrapText="1"/>
    </xf>
    <xf numFmtId="4" fontId="4" fillId="31" borderId="0" xfId="0" applyNumberFormat="1" applyFont="1" applyFill="1" applyBorder="1" applyAlignment="1">
      <alignment horizontal="right"/>
    </xf>
    <xf numFmtId="173" fontId="4" fillId="31" borderId="0" xfId="54" applyNumberFormat="1" applyFont="1" applyFill="1" applyBorder="1" applyAlignment="1" applyProtection="1">
      <alignment vertical="top" wrapText="1"/>
      <protection hidden="1"/>
    </xf>
    <xf numFmtId="0" fontId="48" fillId="31" borderId="0" xfId="0" applyFont="1" applyFill="1" applyBorder="1" applyAlignment="1">
      <alignment horizontal="center" vertical="center" wrapText="1"/>
    </xf>
    <xf numFmtId="0" fontId="49" fillId="31" borderId="0" xfId="0" applyFont="1" applyFill="1" applyBorder="1" applyAlignment="1">
      <alignment horizontal="left" wrapText="1"/>
    </xf>
    <xf numFmtId="49" fontId="49" fillId="31" borderId="0" xfId="0" applyNumberFormat="1" applyFont="1" applyFill="1" applyBorder="1" applyAlignment="1">
      <alignment horizontal="left"/>
    </xf>
    <xf numFmtId="49" fontId="49" fillId="31" borderId="0" xfId="0" applyNumberFormat="1" applyFont="1" applyFill="1" applyBorder="1" applyAlignment="1">
      <alignment horizontal="left" wrapText="1"/>
    </xf>
    <xf numFmtId="49" fontId="4" fillId="31" borderId="0" xfId="0" applyNumberFormat="1" applyFont="1" applyFill="1" applyBorder="1" applyAlignment="1">
      <alignment horizontal="center"/>
    </xf>
    <xf numFmtId="213" fontId="4" fillId="31" borderId="0" xfId="56" applyNumberFormat="1" applyFont="1" applyFill="1" applyBorder="1" applyAlignment="1" applyProtection="1">
      <alignment wrapText="1"/>
      <protection hidden="1"/>
    </xf>
    <xf numFmtId="49" fontId="7" fillId="31" borderId="0" xfId="0" applyNumberFormat="1" applyFont="1" applyFill="1" applyBorder="1" applyAlignment="1">
      <alignment horizontal="center" vertical="top" wrapText="1"/>
    </xf>
    <xf numFmtId="0" fontId="2" fillId="31" borderId="0" xfId="0" applyFont="1" applyFill="1" applyAlignment="1">
      <alignment/>
    </xf>
    <xf numFmtId="49" fontId="4" fillId="31" borderId="0" xfId="0" applyNumberFormat="1" applyFont="1" applyFill="1" applyBorder="1" applyAlignment="1">
      <alignment horizontal="right"/>
    </xf>
    <xf numFmtId="174" fontId="4" fillId="31" borderId="0" xfId="0" applyNumberFormat="1" applyFont="1" applyFill="1" applyBorder="1" applyAlignment="1">
      <alignment wrapText="1"/>
    </xf>
    <xf numFmtId="0" fontId="7" fillId="31" borderId="0" xfId="0" applyFont="1" applyFill="1" applyBorder="1" applyAlignment="1">
      <alignment horizontal="center" vertical="top" wrapText="1"/>
    </xf>
    <xf numFmtId="49" fontId="7" fillId="31" borderId="0" xfId="0" applyNumberFormat="1" applyFont="1" applyFill="1" applyBorder="1" applyAlignment="1">
      <alignment horizontal="center" wrapText="1"/>
    </xf>
    <xf numFmtId="172" fontId="4" fillId="31" borderId="0" xfId="0" applyNumberFormat="1" applyFont="1" applyFill="1" applyBorder="1" applyAlignment="1">
      <alignment/>
    </xf>
    <xf numFmtId="49" fontId="50" fillId="31" borderId="0" xfId="0" applyNumberFormat="1" applyFont="1" applyFill="1" applyBorder="1" applyAlignment="1">
      <alignment horizontal="center" vertical="top" wrapText="1"/>
    </xf>
    <xf numFmtId="4" fontId="2" fillId="31" borderId="0" xfId="0" applyNumberFormat="1" applyFont="1" applyFill="1" applyAlignment="1">
      <alignment/>
    </xf>
    <xf numFmtId="0" fontId="51" fillId="31" borderId="0" xfId="0" applyFont="1" applyFill="1" applyBorder="1" applyAlignment="1">
      <alignment horizontal="left" wrapText="1"/>
    </xf>
    <xf numFmtId="49" fontId="7" fillId="31" borderId="0" xfId="0" applyNumberFormat="1" applyFont="1" applyFill="1" applyBorder="1" applyAlignment="1">
      <alignment horizontal="right"/>
    </xf>
    <xf numFmtId="173" fontId="4" fillId="31" borderId="0" xfId="56" applyNumberFormat="1" applyFont="1" applyFill="1" applyBorder="1" applyAlignment="1" applyProtection="1">
      <alignment horizontal="left" wrapText="1"/>
      <protection hidden="1"/>
    </xf>
    <xf numFmtId="49" fontId="49" fillId="31" borderId="0" xfId="0" applyNumberFormat="1" applyFont="1" applyFill="1" applyBorder="1" applyAlignment="1">
      <alignment horizontal="right"/>
    </xf>
    <xf numFmtId="49" fontId="49" fillId="31" borderId="0" xfId="0" applyNumberFormat="1" applyFont="1" applyFill="1" applyBorder="1" applyAlignment="1">
      <alignment horizontal="center"/>
    </xf>
    <xf numFmtId="173" fontId="4" fillId="31" borderId="0" xfId="56" applyNumberFormat="1" applyFont="1" applyFill="1" applyBorder="1" applyAlignment="1" applyProtection="1">
      <alignment wrapText="1"/>
      <protection hidden="1"/>
    </xf>
    <xf numFmtId="0" fontId="4" fillId="31" borderId="0" xfId="0" applyFont="1" applyFill="1" applyAlignment="1">
      <alignment wrapText="1"/>
    </xf>
    <xf numFmtId="0" fontId="4" fillId="31" borderId="0" xfId="55" applyFont="1" applyFill="1" applyBorder="1" applyAlignment="1">
      <alignment horizontal="left" wrapText="1"/>
      <protection/>
    </xf>
    <xf numFmtId="49" fontId="4" fillId="31" borderId="0" xfId="55" applyNumberFormat="1" applyFont="1" applyFill="1" applyBorder="1" applyAlignment="1">
      <alignment horizontal="center"/>
      <protection/>
    </xf>
    <xf numFmtId="0" fontId="7" fillId="31" borderId="0" xfId="0" applyFont="1" applyFill="1" applyBorder="1" applyAlignment="1">
      <alignment horizontal="left" vertical="top" wrapText="1"/>
    </xf>
    <xf numFmtId="0" fontId="4" fillId="31" borderId="0" xfId="0" applyFont="1" applyFill="1" applyBorder="1" applyAlignment="1">
      <alignment horizontal="left" vertical="top" wrapText="1"/>
    </xf>
    <xf numFmtId="49" fontId="51" fillId="31" borderId="0" xfId="0" applyNumberFormat="1" applyFont="1" applyFill="1" applyBorder="1" applyAlignment="1">
      <alignment horizontal="center"/>
    </xf>
    <xf numFmtId="49" fontId="4" fillId="31" borderId="0" xfId="55" applyNumberFormat="1" applyFont="1" applyFill="1" applyBorder="1" applyAlignment="1">
      <alignment horizontal="left" wrapText="1"/>
      <protection/>
    </xf>
    <xf numFmtId="1" fontId="4" fillId="31" borderId="0" xfId="0" applyNumberFormat="1" applyFont="1" applyFill="1" applyBorder="1" applyAlignment="1">
      <alignment horizontal="right"/>
    </xf>
    <xf numFmtId="174" fontId="4" fillId="31" borderId="0" xfId="0" applyNumberFormat="1" applyFont="1" applyFill="1" applyBorder="1" applyAlignment="1">
      <alignment horizontal="left" wrapText="1"/>
    </xf>
    <xf numFmtId="0" fontId="4" fillId="31" borderId="0" xfId="0" applyFont="1" applyFill="1" applyBorder="1" applyAlignment="1">
      <alignment horizontal="justify" wrapText="1"/>
    </xf>
    <xf numFmtId="4" fontId="4" fillId="31" borderId="0" xfId="0" applyNumberFormat="1" applyFont="1" applyFill="1" applyBorder="1" applyAlignment="1">
      <alignment/>
    </xf>
    <xf numFmtId="0" fontId="4" fillId="31" borderId="0" xfId="0" applyFont="1" applyFill="1" applyAlignment="1">
      <alignment horizontal="center" vertical="top"/>
    </xf>
    <xf numFmtId="0" fontId="2" fillId="31" borderId="0" xfId="0" applyFont="1" applyFill="1" applyAlignment="1">
      <alignment horizontal="right"/>
    </xf>
    <xf numFmtId="0" fontId="2" fillId="31" borderId="10" xfId="0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0" fontId="4" fillId="31" borderId="0" xfId="0" applyFont="1" applyFill="1" applyBorder="1" applyAlignment="1">
      <alignment horizontal="left" wrapText="1"/>
    </xf>
    <xf numFmtId="49" fontId="4" fillId="31" borderId="0" xfId="0" applyNumberFormat="1" applyFont="1" applyFill="1" applyBorder="1" applyAlignment="1">
      <alignment horizontal="right"/>
    </xf>
    <xf numFmtId="0" fontId="2" fillId="31" borderId="10" xfId="0" applyFont="1" applyFill="1" applyBorder="1" applyAlignment="1">
      <alignment horizontal="center" vertical="center" wrapText="1"/>
    </xf>
    <xf numFmtId="0" fontId="2" fillId="31" borderId="12" xfId="55" applyFont="1" applyFill="1" applyBorder="1" applyAlignment="1">
      <alignment horizontal="center" vertical="center"/>
      <protection/>
    </xf>
    <xf numFmtId="0" fontId="2" fillId="31" borderId="12" xfId="0" applyFont="1" applyFill="1" applyBorder="1" applyAlignment="1">
      <alignment horizontal="center" vertical="center"/>
    </xf>
    <xf numFmtId="0" fontId="2" fillId="31" borderId="12" xfId="0" applyFont="1" applyFill="1" applyBorder="1" applyAlignment="1">
      <alignment horizontal="center" vertical="center" wrapText="1"/>
    </xf>
    <xf numFmtId="0" fontId="6" fillId="31" borderId="0" xfId="0" applyNumberFormat="1" applyFont="1" applyFill="1" applyBorder="1" applyAlignment="1">
      <alignment horizontal="center" wrapText="1"/>
    </xf>
    <xf numFmtId="0" fontId="0" fillId="31" borderId="0" xfId="0" applyFill="1" applyAlignment="1">
      <alignment horizontal="center" wrapText="1"/>
    </xf>
    <xf numFmtId="0" fontId="0" fillId="31" borderId="0" xfId="0" applyFill="1" applyAlignment="1">
      <alignment/>
    </xf>
    <xf numFmtId="172" fontId="4" fillId="31" borderId="0" xfId="0" applyNumberFormat="1" applyFont="1" applyFill="1" applyBorder="1" applyAlignment="1">
      <alignment horizontal="left" wrapText="1"/>
    </xf>
    <xf numFmtId="0" fontId="2" fillId="31" borderId="0" xfId="0" applyFont="1" applyFill="1" applyAlignment="1">
      <alignment horizontal="center"/>
    </xf>
    <xf numFmtId="0" fontId="2" fillId="31" borderId="0" xfId="0" applyFont="1" applyFill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4"/>
  <sheetViews>
    <sheetView tabSelected="1" view="pageBreakPreview" zoomScaleSheetLayoutView="100" zoomScalePageLayoutView="0" workbookViewId="0" topLeftCell="B1">
      <selection activeCell="B1" sqref="B1:L16384"/>
    </sheetView>
  </sheetViews>
  <sheetFormatPr defaultColWidth="9.00390625" defaultRowHeight="12.75"/>
  <cols>
    <col min="1" max="1" width="0" style="1" hidden="1" customWidth="1"/>
    <col min="2" max="2" width="3.25390625" style="25" customWidth="1"/>
    <col min="3" max="3" width="41.75390625" style="26" customWidth="1"/>
    <col min="4" max="4" width="6.125" style="26" customWidth="1"/>
    <col min="5" max="5" width="5.625" style="29" customWidth="1"/>
    <col min="6" max="6" width="5.125" style="30" customWidth="1"/>
    <col min="7" max="7" width="17.00390625" style="27" customWidth="1"/>
    <col min="8" max="8" width="5.125" style="27" customWidth="1"/>
    <col min="9" max="9" width="18.00390625" style="27" customWidth="1"/>
    <col min="10" max="10" width="17.875" style="27" customWidth="1"/>
    <col min="11" max="11" width="15.375" style="27" customWidth="1"/>
    <col min="12" max="12" width="8.625" style="27" customWidth="1"/>
    <col min="13" max="16384" width="9.125" style="2" customWidth="1"/>
  </cols>
  <sheetData>
    <row r="1" spans="5:12" ht="18.75" customHeight="1">
      <c r="E1" s="83"/>
      <c r="F1" s="83"/>
      <c r="G1" s="83"/>
      <c r="H1" s="83"/>
      <c r="I1" s="83"/>
      <c r="J1" s="93" t="s">
        <v>271</v>
      </c>
      <c r="K1" s="93"/>
      <c r="L1" s="93"/>
    </row>
    <row r="2" spans="5:12" ht="52.5" customHeight="1">
      <c r="E2" s="92"/>
      <c r="F2" s="92"/>
      <c r="G2" s="92"/>
      <c r="H2" s="92"/>
      <c r="I2" s="92"/>
      <c r="J2" s="94" t="s">
        <v>334</v>
      </c>
      <c r="K2" s="94"/>
      <c r="L2" s="94"/>
    </row>
    <row r="3" spans="5:9" ht="19.5" customHeight="1">
      <c r="E3" s="92"/>
      <c r="F3" s="92"/>
      <c r="G3" s="92"/>
      <c r="H3" s="92"/>
      <c r="I3" s="92"/>
    </row>
    <row r="4" spans="1:12" s="4" customFormat="1" ht="45.75" customHeight="1">
      <c r="A4" s="3"/>
      <c r="B4" s="28"/>
      <c r="C4" s="89" t="s">
        <v>335</v>
      </c>
      <c r="D4" s="90"/>
      <c r="E4" s="90"/>
      <c r="F4" s="90"/>
      <c r="G4" s="90"/>
      <c r="H4" s="90"/>
      <c r="I4" s="90"/>
      <c r="J4" s="91"/>
      <c r="K4" s="91"/>
      <c r="L4" s="91"/>
    </row>
    <row r="5" spans="3:9" ht="14.25" customHeight="1">
      <c r="C5" s="29"/>
      <c r="D5" s="29"/>
      <c r="E5" s="30"/>
      <c r="F5" s="27"/>
      <c r="H5" s="26"/>
      <c r="I5" s="79" t="s">
        <v>0</v>
      </c>
    </row>
    <row r="6" spans="1:12" s="6" customFormat="1" ht="34.5" customHeight="1">
      <c r="A6" s="5" t="s">
        <v>1</v>
      </c>
      <c r="B6" s="85" t="s">
        <v>2</v>
      </c>
      <c r="C6" s="85" t="s">
        <v>3</v>
      </c>
      <c r="D6" s="80"/>
      <c r="E6" s="85" t="s">
        <v>4</v>
      </c>
      <c r="F6" s="85"/>
      <c r="G6" s="85"/>
      <c r="H6" s="85"/>
      <c r="I6" s="86" t="s">
        <v>290</v>
      </c>
      <c r="J6" s="87" t="s">
        <v>291</v>
      </c>
      <c r="K6" s="87" t="s">
        <v>292</v>
      </c>
      <c r="L6" s="88" t="s">
        <v>293</v>
      </c>
    </row>
    <row r="7" spans="1:12" s="6" customFormat="1" ht="54.75" customHeight="1">
      <c r="A7" s="5"/>
      <c r="B7" s="85"/>
      <c r="C7" s="85"/>
      <c r="D7" s="80" t="s">
        <v>5</v>
      </c>
      <c r="E7" s="80" t="s">
        <v>6</v>
      </c>
      <c r="F7" s="80" t="s">
        <v>7</v>
      </c>
      <c r="G7" s="81" t="s">
        <v>8</v>
      </c>
      <c r="H7" s="81" t="s">
        <v>9</v>
      </c>
      <c r="I7" s="86"/>
      <c r="J7" s="87"/>
      <c r="K7" s="87"/>
      <c r="L7" s="88"/>
    </row>
    <row r="8" spans="1:12" s="6" customFormat="1" ht="18.75" customHeight="1">
      <c r="A8" s="5"/>
      <c r="B8" s="80">
        <v>1</v>
      </c>
      <c r="C8" s="80">
        <v>2</v>
      </c>
      <c r="D8" s="80">
        <v>3</v>
      </c>
      <c r="E8" s="80">
        <v>4</v>
      </c>
      <c r="F8" s="80">
        <v>5</v>
      </c>
      <c r="G8" s="81" t="s">
        <v>10</v>
      </c>
      <c r="H8" s="81" t="s">
        <v>11</v>
      </c>
      <c r="I8" s="82">
        <v>8</v>
      </c>
      <c r="J8" s="82">
        <v>9</v>
      </c>
      <c r="K8" s="82">
        <v>10</v>
      </c>
      <c r="L8" s="82">
        <v>11</v>
      </c>
    </row>
    <row r="9" spans="1:12" s="6" customFormat="1" ht="18" customHeight="1">
      <c r="A9" s="7"/>
      <c r="B9" s="31"/>
      <c r="C9" s="31" t="s">
        <v>12</v>
      </c>
      <c r="D9" s="31"/>
      <c r="E9" s="31"/>
      <c r="F9" s="31"/>
      <c r="G9" s="32"/>
      <c r="H9" s="32"/>
      <c r="I9" s="33">
        <f>I27+I10</f>
        <v>44818872.94</v>
      </c>
      <c r="J9" s="33">
        <f>J27+J10</f>
        <v>41246680.32</v>
      </c>
      <c r="K9" s="34">
        <f>J9-I9</f>
        <v>-3572192.6199999973</v>
      </c>
      <c r="L9" s="35">
        <f>J9/I9*100</f>
        <v>92.02971340938856</v>
      </c>
    </row>
    <row r="10" spans="1:12" s="6" customFormat="1" ht="56.25" customHeight="1">
      <c r="A10" s="7"/>
      <c r="B10" s="31"/>
      <c r="C10" s="36" t="s">
        <v>294</v>
      </c>
      <c r="D10" s="36">
        <v>991</v>
      </c>
      <c r="E10" s="31"/>
      <c r="F10" s="31"/>
      <c r="G10" s="32"/>
      <c r="H10" s="32"/>
      <c r="I10" s="33">
        <f>I11</f>
        <v>6000</v>
      </c>
      <c r="J10" s="33">
        <f>J11</f>
        <v>6000</v>
      </c>
      <c r="K10" s="34">
        <f aca="true" t="shared" si="0" ref="K10:K22">J10-I10</f>
        <v>0</v>
      </c>
      <c r="L10" s="35">
        <f aca="true" t="shared" si="1" ref="L10:L56">J10/I10*100</f>
        <v>100</v>
      </c>
    </row>
    <row r="11" spans="1:12" s="6" customFormat="1" ht="20.25" customHeight="1">
      <c r="A11" s="7"/>
      <c r="B11" s="31"/>
      <c r="C11" s="36" t="s">
        <v>14</v>
      </c>
      <c r="D11" s="36">
        <v>991</v>
      </c>
      <c r="E11" s="37" t="s">
        <v>15</v>
      </c>
      <c r="F11" s="31"/>
      <c r="G11" s="32"/>
      <c r="H11" s="32"/>
      <c r="I11" s="33">
        <f>I12+I18</f>
        <v>6000</v>
      </c>
      <c r="J11" s="33">
        <f>J12+J18</f>
        <v>6000</v>
      </c>
      <c r="K11" s="34">
        <f t="shared" si="0"/>
        <v>0</v>
      </c>
      <c r="L11" s="35">
        <f t="shared" si="1"/>
        <v>100</v>
      </c>
    </row>
    <row r="12" spans="1:12" s="6" customFormat="1" ht="111" customHeight="1" hidden="1">
      <c r="A12" s="7"/>
      <c r="B12" s="31"/>
      <c r="C12" s="38" t="s">
        <v>130</v>
      </c>
      <c r="D12" s="39">
        <v>991</v>
      </c>
      <c r="E12" s="40" t="s">
        <v>15</v>
      </c>
      <c r="F12" s="40" t="s">
        <v>19</v>
      </c>
      <c r="G12" s="40"/>
      <c r="H12" s="41"/>
      <c r="I12" s="42">
        <f aca="true" t="shared" si="2" ref="I12:J14">I13</f>
        <v>0</v>
      </c>
      <c r="J12" s="42">
        <f t="shared" si="2"/>
        <v>0</v>
      </c>
      <c r="K12" s="34">
        <f t="shared" si="0"/>
        <v>0</v>
      </c>
      <c r="L12" s="35" t="e">
        <f t="shared" si="1"/>
        <v>#DIV/0!</v>
      </c>
    </row>
    <row r="13" spans="1:12" s="6" customFormat="1" ht="72" customHeight="1" hidden="1">
      <c r="A13" s="7"/>
      <c r="B13" s="31"/>
      <c r="C13" s="13" t="s">
        <v>223</v>
      </c>
      <c r="D13" s="13">
        <v>991</v>
      </c>
      <c r="E13" s="40" t="s">
        <v>15</v>
      </c>
      <c r="F13" s="40" t="s">
        <v>19</v>
      </c>
      <c r="G13" s="43" t="s">
        <v>145</v>
      </c>
      <c r="H13" s="43"/>
      <c r="I13" s="44">
        <f t="shared" si="2"/>
        <v>0</v>
      </c>
      <c r="J13" s="44">
        <f t="shared" si="2"/>
        <v>0</v>
      </c>
      <c r="K13" s="34">
        <f t="shared" si="0"/>
        <v>0</v>
      </c>
      <c r="L13" s="35" t="e">
        <f t="shared" si="1"/>
        <v>#DIV/0!</v>
      </c>
    </row>
    <row r="14" spans="1:12" s="6" customFormat="1" ht="113.25" customHeight="1" hidden="1">
      <c r="A14" s="7"/>
      <c r="B14" s="31"/>
      <c r="C14" s="45" t="s">
        <v>224</v>
      </c>
      <c r="D14" s="13">
        <v>991</v>
      </c>
      <c r="E14" s="40" t="s">
        <v>15</v>
      </c>
      <c r="F14" s="40" t="s">
        <v>19</v>
      </c>
      <c r="G14" s="43" t="s">
        <v>146</v>
      </c>
      <c r="H14" s="43"/>
      <c r="I14" s="44">
        <f t="shared" si="2"/>
        <v>0</v>
      </c>
      <c r="J14" s="44">
        <f t="shared" si="2"/>
        <v>0</v>
      </c>
      <c r="K14" s="34">
        <f>J14-I14</f>
        <v>0</v>
      </c>
      <c r="L14" s="35" t="e">
        <f t="shared" si="1"/>
        <v>#DIV/0!</v>
      </c>
    </row>
    <row r="15" spans="1:12" s="6" customFormat="1" ht="56.25" customHeight="1" hidden="1">
      <c r="A15" s="7"/>
      <c r="B15" s="31"/>
      <c r="C15" s="45" t="s">
        <v>111</v>
      </c>
      <c r="D15" s="13">
        <v>991</v>
      </c>
      <c r="E15" s="40" t="s">
        <v>15</v>
      </c>
      <c r="F15" s="40" t="s">
        <v>19</v>
      </c>
      <c r="G15" s="43" t="s">
        <v>147</v>
      </c>
      <c r="H15" s="43"/>
      <c r="I15" s="44">
        <f>I16+I17</f>
        <v>0</v>
      </c>
      <c r="J15" s="44">
        <f>J16+J17</f>
        <v>0</v>
      </c>
      <c r="K15" s="34">
        <f t="shared" si="0"/>
        <v>0</v>
      </c>
      <c r="L15" s="35" t="e">
        <f t="shared" si="1"/>
        <v>#DIV/0!</v>
      </c>
    </row>
    <row r="16" spans="1:12" s="6" customFormat="1" ht="76.5" customHeight="1" hidden="1">
      <c r="A16" s="7"/>
      <c r="B16" s="31"/>
      <c r="C16" s="13" t="s">
        <v>270</v>
      </c>
      <c r="D16" s="13">
        <v>991</v>
      </c>
      <c r="E16" s="40" t="s">
        <v>15</v>
      </c>
      <c r="F16" s="40" t="s">
        <v>19</v>
      </c>
      <c r="G16" s="43" t="s">
        <v>147</v>
      </c>
      <c r="H16" s="43" t="s">
        <v>115</v>
      </c>
      <c r="I16" s="44">
        <v>0</v>
      </c>
      <c r="J16" s="44">
        <v>0</v>
      </c>
      <c r="K16" s="34">
        <f t="shared" si="0"/>
        <v>0</v>
      </c>
      <c r="L16" s="35" t="e">
        <f t="shared" si="1"/>
        <v>#DIV/0!</v>
      </c>
    </row>
    <row r="17" spans="1:12" s="6" customFormat="1" ht="33.75" customHeight="1" hidden="1">
      <c r="A17" s="7"/>
      <c r="B17" s="46"/>
      <c r="C17" s="47" t="s">
        <v>116</v>
      </c>
      <c r="D17" s="47">
        <v>991</v>
      </c>
      <c r="E17" s="48" t="s">
        <v>15</v>
      </c>
      <c r="F17" s="48" t="s">
        <v>19</v>
      </c>
      <c r="G17" s="49" t="s">
        <v>147</v>
      </c>
      <c r="H17" s="49" t="s">
        <v>117</v>
      </c>
      <c r="I17" s="44">
        <v>0</v>
      </c>
      <c r="J17" s="44">
        <v>0</v>
      </c>
      <c r="K17" s="34">
        <f t="shared" si="0"/>
        <v>0</v>
      </c>
      <c r="L17" s="35" t="e">
        <f t="shared" si="1"/>
        <v>#DIV/0!</v>
      </c>
    </row>
    <row r="18" spans="1:12" s="6" customFormat="1" ht="35.25" customHeight="1">
      <c r="A18" s="7"/>
      <c r="B18" s="31"/>
      <c r="C18" s="13" t="s">
        <v>140</v>
      </c>
      <c r="D18" s="13">
        <v>991</v>
      </c>
      <c r="E18" s="50" t="s">
        <v>15</v>
      </c>
      <c r="F18" s="50" t="s">
        <v>137</v>
      </c>
      <c r="G18" s="50"/>
      <c r="H18" s="50"/>
      <c r="I18" s="44">
        <f aca="true" t="shared" si="3" ref="I18:J21">I19</f>
        <v>6000</v>
      </c>
      <c r="J18" s="44">
        <f t="shared" si="3"/>
        <v>6000</v>
      </c>
      <c r="K18" s="34">
        <f t="shared" si="0"/>
        <v>0</v>
      </c>
      <c r="L18" s="35">
        <f t="shared" si="1"/>
        <v>100</v>
      </c>
    </row>
    <row r="19" spans="1:12" s="6" customFormat="1" ht="56.25" customHeight="1">
      <c r="A19" s="7"/>
      <c r="B19" s="31"/>
      <c r="C19" s="13" t="s">
        <v>223</v>
      </c>
      <c r="D19" s="13">
        <v>991</v>
      </c>
      <c r="E19" s="40" t="s">
        <v>15</v>
      </c>
      <c r="F19" s="40" t="s">
        <v>137</v>
      </c>
      <c r="G19" s="43" t="s">
        <v>145</v>
      </c>
      <c r="H19" s="40"/>
      <c r="I19" s="44">
        <f t="shared" si="3"/>
        <v>6000</v>
      </c>
      <c r="J19" s="44">
        <f t="shared" si="3"/>
        <v>6000</v>
      </c>
      <c r="K19" s="34">
        <f t="shared" si="0"/>
        <v>0</v>
      </c>
      <c r="L19" s="35">
        <f t="shared" si="1"/>
        <v>100</v>
      </c>
    </row>
    <row r="20" spans="1:12" s="6" customFormat="1" ht="39" customHeight="1">
      <c r="A20" s="7"/>
      <c r="B20" s="31"/>
      <c r="C20" s="51" t="s">
        <v>141</v>
      </c>
      <c r="D20" s="13">
        <v>991</v>
      </c>
      <c r="E20" s="40" t="s">
        <v>15</v>
      </c>
      <c r="F20" s="40" t="s">
        <v>137</v>
      </c>
      <c r="G20" s="43" t="s">
        <v>183</v>
      </c>
      <c r="H20" s="40"/>
      <c r="I20" s="44">
        <f t="shared" si="3"/>
        <v>6000</v>
      </c>
      <c r="J20" s="44">
        <f t="shared" si="3"/>
        <v>6000</v>
      </c>
      <c r="K20" s="34">
        <f t="shared" si="0"/>
        <v>0</v>
      </c>
      <c r="L20" s="35">
        <f t="shared" si="1"/>
        <v>100</v>
      </c>
    </row>
    <row r="21" spans="1:12" s="6" customFormat="1" ht="33.75" customHeight="1">
      <c r="A21" s="7"/>
      <c r="B21" s="31"/>
      <c r="C21" s="51" t="s">
        <v>138</v>
      </c>
      <c r="D21" s="13">
        <v>991</v>
      </c>
      <c r="E21" s="50" t="s">
        <v>15</v>
      </c>
      <c r="F21" s="50" t="s">
        <v>137</v>
      </c>
      <c r="G21" s="43" t="s">
        <v>183</v>
      </c>
      <c r="H21" s="50"/>
      <c r="I21" s="44">
        <f t="shared" si="3"/>
        <v>6000</v>
      </c>
      <c r="J21" s="44">
        <f t="shared" si="3"/>
        <v>6000</v>
      </c>
      <c r="K21" s="34">
        <f t="shared" si="0"/>
        <v>0</v>
      </c>
      <c r="L21" s="35">
        <f t="shared" si="1"/>
        <v>100</v>
      </c>
    </row>
    <row r="22" spans="1:12" s="6" customFormat="1" ht="27" customHeight="1">
      <c r="A22" s="7"/>
      <c r="B22" s="31"/>
      <c r="C22" s="13" t="s">
        <v>284</v>
      </c>
      <c r="D22" s="13">
        <v>991</v>
      </c>
      <c r="E22" s="50" t="s">
        <v>15</v>
      </c>
      <c r="F22" s="50" t="s">
        <v>137</v>
      </c>
      <c r="G22" s="43" t="s">
        <v>183</v>
      </c>
      <c r="H22" s="50" t="s">
        <v>139</v>
      </c>
      <c r="I22" s="44">
        <v>6000</v>
      </c>
      <c r="J22" s="44">
        <v>6000</v>
      </c>
      <c r="K22" s="34">
        <f t="shared" si="0"/>
        <v>0</v>
      </c>
      <c r="L22" s="35">
        <f t="shared" si="1"/>
        <v>100</v>
      </c>
    </row>
    <row r="23" spans="1:12" ht="1.5" customHeight="1">
      <c r="A23" s="9"/>
      <c r="B23" s="52"/>
      <c r="C23" s="13" t="s">
        <v>140</v>
      </c>
      <c r="D23" s="13">
        <v>991</v>
      </c>
      <c r="E23" s="50" t="s">
        <v>15</v>
      </c>
      <c r="F23" s="50" t="s">
        <v>137</v>
      </c>
      <c r="G23" s="50"/>
      <c r="H23" s="50"/>
      <c r="I23" s="44">
        <f>I24</f>
        <v>0</v>
      </c>
      <c r="J23" s="53"/>
      <c r="K23" s="53"/>
      <c r="L23" s="35" t="e">
        <f t="shared" si="1"/>
        <v>#DIV/0!</v>
      </c>
    </row>
    <row r="24" spans="1:12" ht="39" customHeight="1" hidden="1">
      <c r="A24" s="9"/>
      <c r="B24" s="52"/>
      <c r="C24" s="13" t="s">
        <v>136</v>
      </c>
      <c r="D24" s="13">
        <v>991</v>
      </c>
      <c r="E24" s="54" t="s">
        <v>15</v>
      </c>
      <c r="F24" s="54" t="s">
        <v>137</v>
      </c>
      <c r="G24" s="54" t="s">
        <v>176</v>
      </c>
      <c r="H24" s="50"/>
      <c r="I24" s="44">
        <f>I25</f>
        <v>0</v>
      </c>
      <c r="J24" s="53"/>
      <c r="K24" s="53"/>
      <c r="L24" s="35" t="e">
        <f t="shared" si="1"/>
        <v>#DIV/0!</v>
      </c>
    </row>
    <row r="25" spans="1:12" ht="36" customHeight="1" hidden="1">
      <c r="A25" s="9"/>
      <c r="B25" s="52"/>
      <c r="C25" s="55" t="s">
        <v>188</v>
      </c>
      <c r="D25" s="13">
        <v>991</v>
      </c>
      <c r="E25" s="54" t="s">
        <v>15</v>
      </c>
      <c r="F25" s="54" t="s">
        <v>137</v>
      </c>
      <c r="G25" s="54" t="s">
        <v>189</v>
      </c>
      <c r="H25" s="50"/>
      <c r="I25" s="44">
        <f>I26</f>
        <v>0</v>
      </c>
      <c r="J25" s="53"/>
      <c r="K25" s="53"/>
      <c r="L25" s="35" t="e">
        <f t="shared" si="1"/>
        <v>#DIV/0!</v>
      </c>
    </row>
    <row r="26" spans="1:12" ht="6.75" customHeight="1" hidden="1">
      <c r="A26" s="9"/>
      <c r="B26" s="52"/>
      <c r="C26" s="13" t="s">
        <v>114</v>
      </c>
      <c r="D26" s="13">
        <v>991</v>
      </c>
      <c r="E26" s="54" t="s">
        <v>15</v>
      </c>
      <c r="F26" s="54" t="s">
        <v>137</v>
      </c>
      <c r="G26" s="54" t="s">
        <v>189</v>
      </c>
      <c r="H26" s="50" t="s">
        <v>139</v>
      </c>
      <c r="I26" s="44">
        <v>0</v>
      </c>
      <c r="J26" s="53"/>
      <c r="K26" s="53"/>
      <c r="L26" s="35" t="e">
        <f t="shared" si="1"/>
        <v>#DIV/0!</v>
      </c>
    </row>
    <row r="27" spans="1:12" s="6" customFormat="1" ht="63" customHeight="1">
      <c r="A27" s="7"/>
      <c r="B27" s="56"/>
      <c r="C27" s="36" t="s">
        <v>295</v>
      </c>
      <c r="D27" s="36">
        <v>992</v>
      </c>
      <c r="E27" s="31"/>
      <c r="F27" s="31"/>
      <c r="G27" s="32"/>
      <c r="H27" s="32"/>
      <c r="I27" s="33">
        <f>I28+I83+I93+I125+I170+I213+I223+I271+I280+I287</f>
        <v>44812872.94</v>
      </c>
      <c r="J27" s="33">
        <f>J28+J83+J93+J125+J170+J213+J223+J271+J280+J287</f>
        <v>41240680.32</v>
      </c>
      <c r="K27" s="34">
        <f aca="true" t="shared" si="4" ref="K27:K56">J27-I27</f>
        <v>-3572192.6199999973</v>
      </c>
      <c r="L27" s="35">
        <f t="shared" si="1"/>
        <v>92.0286462669269</v>
      </c>
    </row>
    <row r="28" spans="1:16" ht="33.75" customHeight="1">
      <c r="A28" s="8" t="s">
        <v>13</v>
      </c>
      <c r="B28" s="57" t="s">
        <v>13</v>
      </c>
      <c r="C28" s="36" t="s">
        <v>14</v>
      </c>
      <c r="D28" s="36">
        <v>992</v>
      </c>
      <c r="E28" s="57" t="s">
        <v>15</v>
      </c>
      <c r="F28" s="58"/>
      <c r="G28" s="58"/>
      <c r="H28" s="58"/>
      <c r="I28" s="33">
        <f>I29+I34+I52+I57+I43</f>
        <v>10578658</v>
      </c>
      <c r="J28" s="33">
        <f>J29+J34+J52+J57+J43</f>
        <v>9745825.75</v>
      </c>
      <c r="K28" s="34">
        <f t="shared" si="4"/>
        <v>-832832.25</v>
      </c>
      <c r="L28" s="35">
        <f t="shared" si="1"/>
        <v>92.1272409978657</v>
      </c>
      <c r="P28" s="2" t="s">
        <v>16</v>
      </c>
    </row>
    <row r="29" spans="1:12" s="4" customFormat="1" ht="71.25" customHeight="1">
      <c r="A29" s="9"/>
      <c r="B29" s="52"/>
      <c r="C29" s="13" t="s">
        <v>17</v>
      </c>
      <c r="D29" s="13">
        <v>992</v>
      </c>
      <c r="E29" s="54" t="s">
        <v>15</v>
      </c>
      <c r="F29" s="54" t="s">
        <v>18</v>
      </c>
      <c r="G29" s="54"/>
      <c r="H29" s="54"/>
      <c r="I29" s="44">
        <f>I30</f>
        <v>1210508.03</v>
      </c>
      <c r="J29" s="44">
        <f aca="true" t="shared" si="5" ref="J29:L32">J30</f>
        <v>1210508.03</v>
      </c>
      <c r="K29" s="34">
        <f t="shared" si="4"/>
        <v>0</v>
      </c>
      <c r="L29" s="44">
        <f t="shared" si="5"/>
        <v>100</v>
      </c>
    </row>
    <row r="30" spans="1:12" s="4" customFormat="1" ht="52.5" customHeight="1">
      <c r="A30" s="9"/>
      <c r="B30" s="52"/>
      <c r="C30" s="13" t="s">
        <v>255</v>
      </c>
      <c r="D30" s="13">
        <v>992</v>
      </c>
      <c r="E30" s="54" t="s">
        <v>15</v>
      </c>
      <c r="F30" s="54" t="s">
        <v>18</v>
      </c>
      <c r="G30" s="54" t="s">
        <v>148</v>
      </c>
      <c r="H30" s="54"/>
      <c r="I30" s="44">
        <f>I31</f>
        <v>1210508.03</v>
      </c>
      <c r="J30" s="44">
        <f t="shared" si="5"/>
        <v>1210508.03</v>
      </c>
      <c r="K30" s="34">
        <f t="shared" si="4"/>
        <v>0</v>
      </c>
      <c r="L30" s="44">
        <f t="shared" si="5"/>
        <v>100</v>
      </c>
    </row>
    <row r="31" spans="1:12" ht="60" customHeight="1">
      <c r="A31" s="9"/>
      <c r="B31" s="52"/>
      <c r="C31" s="45" t="s">
        <v>221</v>
      </c>
      <c r="D31" s="13">
        <v>992</v>
      </c>
      <c r="E31" s="54" t="s">
        <v>15</v>
      </c>
      <c r="F31" s="54" t="s">
        <v>18</v>
      </c>
      <c r="G31" s="54" t="s">
        <v>149</v>
      </c>
      <c r="H31" s="54"/>
      <c r="I31" s="44">
        <f>I32</f>
        <v>1210508.03</v>
      </c>
      <c r="J31" s="44">
        <f t="shared" si="5"/>
        <v>1210508.03</v>
      </c>
      <c r="K31" s="34">
        <f t="shared" si="4"/>
        <v>0</v>
      </c>
      <c r="L31" s="44">
        <f t="shared" si="5"/>
        <v>100</v>
      </c>
    </row>
    <row r="32" spans="1:12" ht="55.5" customHeight="1">
      <c r="A32" s="9"/>
      <c r="B32" s="52"/>
      <c r="C32" s="13" t="s">
        <v>111</v>
      </c>
      <c r="D32" s="13">
        <v>992</v>
      </c>
      <c r="E32" s="54" t="s">
        <v>15</v>
      </c>
      <c r="F32" s="54" t="s">
        <v>18</v>
      </c>
      <c r="G32" s="54" t="s">
        <v>150</v>
      </c>
      <c r="H32" s="54"/>
      <c r="I32" s="44">
        <f>I33</f>
        <v>1210508.03</v>
      </c>
      <c r="J32" s="44">
        <f t="shared" si="5"/>
        <v>1210508.03</v>
      </c>
      <c r="K32" s="34">
        <f t="shared" si="4"/>
        <v>0</v>
      </c>
      <c r="L32" s="35">
        <f t="shared" si="1"/>
        <v>100</v>
      </c>
    </row>
    <row r="33" spans="1:12" ht="153.75" customHeight="1">
      <c r="A33" s="9"/>
      <c r="B33" s="52"/>
      <c r="C33" s="13" t="s">
        <v>232</v>
      </c>
      <c r="D33" s="13">
        <v>992</v>
      </c>
      <c r="E33" s="54" t="s">
        <v>15</v>
      </c>
      <c r="F33" s="54" t="s">
        <v>18</v>
      </c>
      <c r="G33" s="54" t="s">
        <v>150</v>
      </c>
      <c r="H33" s="54" t="s">
        <v>112</v>
      </c>
      <c r="I33" s="44">
        <v>1210508.03</v>
      </c>
      <c r="J33" s="53">
        <v>1210508.03</v>
      </c>
      <c r="K33" s="34">
        <f t="shared" si="4"/>
        <v>0</v>
      </c>
      <c r="L33" s="35">
        <f t="shared" si="1"/>
        <v>100</v>
      </c>
    </row>
    <row r="34" spans="1:12" ht="123" customHeight="1">
      <c r="A34" s="9"/>
      <c r="B34" s="52"/>
      <c r="C34" s="13" t="s">
        <v>113</v>
      </c>
      <c r="D34" s="13">
        <v>992</v>
      </c>
      <c r="E34" s="50" t="s">
        <v>15</v>
      </c>
      <c r="F34" s="50" t="s">
        <v>22</v>
      </c>
      <c r="G34" s="50"/>
      <c r="H34" s="50"/>
      <c r="I34" s="44">
        <f>I35</f>
        <v>6672591.97</v>
      </c>
      <c r="J34" s="44">
        <f>J35</f>
        <v>6449713.359999999</v>
      </c>
      <c r="K34" s="34">
        <f t="shared" si="4"/>
        <v>-222878.61000000034</v>
      </c>
      <c r="L34" s="35">
        <f t="shared" si="1"/>
        <v>96.65978961396016</v>
      </c>
    </row>
    <row r="35" spans="1:12" ht="62.25" customHeight="1">
      <c r="A35" s="9"/>
      <c r="B35" s="52"/>
      <c r="C35" s="13" t="s">
        <v>255</v>
      </c>
      <c r="D35" s="13">
        <v>992</v>
      </c>
      <c r="E35" s="50" t="s">
        <v>15</v>
      </c>
      <c r="F35" s="50" t="s">
        <v>22</v>
      </c>
      <c r="G35" s="50" t="s">
        <v>148</v>
      </c>
      <c r="H35" s="50"/>
      <c r="I35" s="44">
        <f>I36+I41</f>
        <v>6672591.97</v>
      </c>
      <c r="J35" s="44">
        <f>J36+J41</f>
        <v>6449713.359999999</v>
      </c>
      <c r="K35" s="34">
        <f t="shared" si="4"/>
        <v>-222878.61000000034</v>
      </c>
      <c r="L35" s="35">
        <f t="shared" si="1"/>
        <v>96.65978961396016</v>
      </c>
    </row>
    <row r="36" spans="1:12" ht="56.25" customHeight="1">
      <c r="A36" s="9"/>
      <c r="B36" s="52"/>
      <c r="C36" s="13" t="s">
        <v>246</v>
      </c>
      <c r="D36" s="13">
        <v>992</v>
      </c>
      <c r="E36" s="50" t="s">
        <v>15</v>
      </c>
      <c r="F36" s="50" t="s">
        <v>22</v>
      </c>
      <c r="G36" s="50" t="s">
        <v>151</v>
      </c>
      <c r="H36" s="50"/>
      <c r="I36" s="44">
        <f>I37</f>
        <v>6668791.97</v>
      </c>
      <c r="J36" s="44">
        <f>J37</f>
        <v>6445913.359999999</v>
      </c>
      <c r="K36" s="34">
        <f t="shared" si="4"/>
        <v>-222878.61000000034</v>
      </c>
      <c r="L36" s="35">
        <f t="shared" si="1"/>
        <v>96.65788630080779</v>
      </c>
    </row>
    <row r="37" spans="1:12" ht="52.5" customHeight="1">
      <c r="A37" s="9"/>
      <c r="B37" s="52"/>
      <c r="C37" s="13" t="s">
        <v>111</v>
      </c>
      <c r="D37" s="13">
        <v>992</v>
      </c>
      <c r="E37" s="50" t="s">
        <v>15</v>
      </c>
      <c r="F37" s="50" t="s">
        <v>22</v>
      </c>
      <c r="G37" s="50" t="s">
        <v>152</v>
      </c>
      <c r="H37" s="50"/>
      <c r="I37" s="44">
        <f>I38+I39+I40</f>
        <v>6668791.97</v>
      </c>
      <c r="J37" s="44">
        <f>J38+J39+J40</f>
        <v>6445913.359999999</v>
      </c>
      <c r="K37" s="34">
        <f t="shared" si="4"/>
        <v>-222878.61000000034</v>
      </c>
      <c r="L37" s="35">
        <f t="shared" si="1"/>
        <v>96.65788630080779</v>
      </c>
    </row>
    <row r="38" spans="1:12" s="12" customFormat="1" ht="147.75" customHeight="1">
      <c r="A38" s="11"/>
      <c r="B38" s="59"/>
      <c r="C38" s="13" t="s">
        <v>232</v>
      </c>
      <c r="D38" s="13">
        <v>992</v>
      </c>
      <c r="E38" s="50" t="s">
        <v>15</v>
      </c>
      <c r="F38" s="50" t="s">
        <v>22</v>
      </c>
      <c r="G38" s="50" t="s">
        <v>152</v>
      </c>
      <c r="H38" s="50" t="s">
        <v>112</v>
      </c>
      <c r="I38" s="44">
        <v>6199121.92</v>
      </c>
      <c r="J38" s="60">
        <v>6199121.92</v>
      </c>
      <c r="K38" s="34">
        <f t="shared" si="4"/>
        <v>0</v>
      </c>
      <c r="L38" s="35">
        <f t="shared" si="1"/>
        <v>100</v>
      </c>
    </row>
    <row r="39" spans="1:12" s="12" customFormat="1" ht="63" customHeight="1">
      <c r="A39" s="11"/>
      <c r="B39" s="59"/>
      <c r="C39" s="13" t="s">
        <v>270</v>
      </c>
      <c r="D39" s="13">
        <v>992</v>
      </c>
      <c r="E39" s="50" t="s">
        <v>15</v>
      </c>
      <c r="F39" s="50" t="s">
        <v>22</v>
      </c>
      <c r="G39" s="50" t="s">
        <v>152</v>
      </c>
      <c r="H39" s="50" t="s">
        <v>115</v>
      </c>
      <c r="I39" s="44">
        <v>430470.05</v>
      </c>
      <c r="J39" s="44">
        <v>207779.43</v>
      </c>
      <c r="K39" s="34">
        <f t="shared" si="4"/>
        <v>-222690.62</v>
      </c>
      <c r="L39" s="35">
        <f t="shared" si="1"/>
        <v>48.268033978205914</v>
      </c>
    </row>
    <row r="40" spans="1:12" ht="31.5" customHeight="1">
      <c r="A40" s="9"/>
      <c r="B40" s="52"/>
      <c r="C40" s="13" t="s">
        <v>116</v>
      </c>
      <c r="D40" s="13">
        <v>992</v>
      </c>
      <c r="E40" s="50" t="s">
        <v>15</v>
      </c>
      <c r="F40" s="50" t="s">
        <v>22</v>
      </c>
      <c r="G40" s="50" t="s">
        <v>152</v>
      </c>
      <c r="H40" s="50" t="s">
        <v>117</v>
      </c>
      <c r="I40" s="44">
        <v>39200</v>
      </c>
      <c r="J40" s="44">
        <v>39012.01</v>
      </c>
      <c r="K40" s="34">
        <f>J40-I40</f>
        <v>-187.98999999999796</v>
      </c>
      <c r="L40" s="35">
        <f>J40/I40*100</f>
        <v>99.52043367346938</v>
      </c>
    </row>
    <row r="41" spans="1:12" ht="93.75" customHeight="1">
      <c r="A41" s="9"/>
      <c r="B41" s="52"/>
      <c r="C41" s="13" t="s">
        <v>118</v>
      </c>
      <c r="D41" s="13">
        <v>992</v>
      </c>
      <c r="E41" s="50" t="s">
        <v>15</v>
      </c>
      <c r="F41" s="50" t="s">
        <v>22</v>
      </c>
      <c r="G41" s="50" t="s">
        <v>153</v>
      </c>
      <c r="H41" s="50"/>
      <c r="I41" s="44">
        <f>I42</f>
        <v>3800</v>
      </c>
      <c r="J41" s="44">
        <f>J42</f>
        <v>3800</v>
      </c>
      <c r="K41" s="34">
        <f t="shared" si="4"/>
        <v>0</v>
      </c>
      <c r="L41" s="35">
        <f t="shared" si="1"/>
        <v>100</v>
      </c>
    </row>
    <row r="42" spans="1:12" ht="58.5" customHeight="1">
      <c r="A42" s="9"/>
      <c r="B42" s="52"/>
      <c r="C42" s="13" t="s">
        <v>270</v>
      </c>
      <c r="D42" s="13">
        <v>992</v>
      </c>
      <c r="E42" s="50" t="s">
        <v>15</v>
      </c>
      <c r="F42" s="50" t="s">
        <v>22</v>
      </c>
      <c r="G42" s="50" t="s">
        <v>153</v>
      </c>
      <c r="H42" s="50" t="s">
        <v>115</v>
      </c>
      <c r="I42" s="44">
        <v>3800</v>
      </c>
      <c r="J42" s="44">
        <v>3800</v>
      </c>
      <c r="K42" s="34">
        <f t="shared" si="4"/>
        <v>0</v>
      </c>
      <c r="L42" s="35">
        <f t="shared" si="1"/>
        <v>100</v>
      </c>
    </row>
    <row r="43" spans="1:12" ht="90.75" customHeight="1">
      <c r="A43" s="9"/>
      <c r="B43" s="52"/>
      <c r="C43" s="61" t="s">
        <v>140</v>
      </c>
      <c r="D43" s="13">
        <v>992</v>
      </c>
      <c r="E43" s="50" t="s">
        <v>15</v>
      </c>
      <c r="F43" s="50" t="s">
        <v>137</v>
      </c>
      <c r="G43" s="50"/>
      <c r="H43" s="50"/>
      <c r="I43" s="44">
        <f aca="true" t="shared" si="6" ref="I43:J45">I44</f>
        <v>1000</v>
      </c>
      <c r="J43" s="44">
        <f t="shared" si="6"/>
        <v>1000</v>
      </c>
      <c r="K43" s="34">
        <f t="shared" si="4"/>
        <v>0</v>
      </c>
      <c r="L43" s="35">
        <f t="shared" si="1"/>
        <v>100</v>
      </c>
    </row>
    <row r="44" spans="1:12" ht="69.75" customHeight="1">
      <c r="A44" s="9"/>
      <c r="B44" s="52"/>
      <c r="C44" s="61" t="s">
        <v>136</v>
      </c>
      <c r="D44" s="13">
        <v>992</v>
      </c>
      <c r="E44" s="54" t="s">
        <v>15</v>
      </c>
      <c r="F44" s="54" t="s">
        <v>137</v>
      </c>
      <c r="G44" s="54" t="s">
        <v>176</v>
      </c>
      <c r="H44" s="50"/>
      <c r="I44" s="44">
        <f t="shared" si="6"/>
        <v>1000</v>
      </c>
      <c r="J44" s="44">
        <f t="shared" si="6"/>
        <v>1000</v>
      </c>
      <c r="K44" s="34">
        <f t="shared" si="4"/>
        <v>0</v>
      </c>
      <c r="L44" s="35">
        <f t="shared" si="1"/>
        <v>100</v>
      </c>
    </row>
    <row r="45" spans="1:12" ht="35.25" customHeight="1">
      <c r="A45" s="9"/>
      <c r="B45" s="52"/>
      <c r="C45" s="51" t="s">
        <v>141</v>
      </c>
      <c r="D45" s="13">
        <v>992</v>
      </c>
      <c r="E45" s="54" t="s">
        <v>15</v>
      </c>
      <c r="F45" s="54" t="s">
        <v>137</v>
      </c>
      <c r="G45" s="43" t="s">
        <v>183</v>
      </c>
      <c r="H45" s="50"/>
      <c r="I45" s="44">
        <f t="shared" si="6"/>
        <v>1000</v>
      </c>
      <c r="J45" s="44">
        <f t="shared" si="6"/>
        <v>1000</v>
      </c>
      <c r="K45" s="34">
        <f t="shared" si="4"/>
        <v>0</v>
      </c>
      <c r="L45" s="35">
        <f t="shared" si="1"/>
        <v>100</v>
      </c>
    </row>
    <row r="46" spans="1:12" ht="35.25" customHeight="1">
      <c r="A46" s="9"/>
      <c r="B46" s="52"/>
      <c r="C46" s="61" t="s">
        <v>284</v>
      </c>
      <c r="D46" s="13">
        <v>992</v>
      </c>
      <c r="E46" s="54" t="s">
        <v>15</v>
      </c>
      <c r="F46" s="54" t="s">
        <v>137</v>
      </c>
      <c r="G46" s="43" t="s">
        <v>183</v>
      </c>
      <c r="H46" s="50" t="s">
        <v>139</v>
      </c>
      <c r="I46" s="44">
        <f>1000</f>
        <v>1000</v>
      </c>
      <c r="J46" s="44">
        <f>1000</f>
        <v>1000</v>
      </c>
      <c r="K46" s="34">
        <f t="shared" si="4"/>
        <v>0</v>
      </c>
      <c r="L46" s="35">
        <f t="shared" si="1"/>
        <v>100</v>
      </c>
    </row>
    <row r="47" spans="1:12" ht="24" customHeight="1" hidden="1">
      <c r="A47" s="9"/>
      <c r="B47" s="52"/>
      <c r="C47" s="13" t="s">
        <v>240</v>
      </c>
      <c r="D47" s="13">
        <v>992</v>
      </c>
      <c r="E47" s="54" t="s">
        <v>15</v>
      </c>
      <c r="F47" s="54" t="s">
        <v>24</v>
      </c>
      <c r="G47" s="54"/>
      <c r="H47" s="50"/>
      <c r="I47" s="44">
        <f>I48</f>
        <v>0</v>
      </c>
      <c r="J47" s="53"/>
      <c r="K47" s="34">
        <f t="shared" si="4"/>
        <v>0</v>
      </c>
      <c r="L47" s="35" t="e">
        <f t="shared" si="1"/>
        <v>#DIV/0!</v>
      </c>
    </row>
    <row r="48" spans="1:12" ht="18" customHeight="1" hidden="1">
      <c r="A48" s="9"/>
      <c r="B48" s="52"/>
      <c r="C48" s="13" t="s">
        <v>242</v>
      </c>
      <c r="D48" s="13">
        <v>992</v>
      </c>
      <c r="E48" s="54" t="s">
        <v>15</v>
      </c>
      <c r="F48" s="54" t="s">
        <v>24</v>
      </c>
      <c r="G48" s="50" t="s">
        <v>241</v>
      </c>
      <c r="H48" s="50"/>
      <c r="I48" s="44">
        <f>I49</f>
        <v>0</v>
      </c>
      <c r="J48" s="53"/>
      <c r="K48" s="34">
        <f t="shared" si="4"/>
        <v>0</v>
      </c>
      <c r="L48" s="35" t="e">
        <f t="shared" si="1"/>
        <v>#DIV/0!</v>
      </c>
    </row>
    <row r="49" spans="1:12" ht="12.75" customHeight="1" hidden="1">
      <c r="A49" s="9"/>
      <c r="B49" s="52"/>
      <c r="C49" s="13" t="s">
        <v>244</v>
      </c>
      <c r="D49" s="13">
        <v>992</v>
      </c>
      <c r="E49" s="54" t="s">
        <v>15</v>
      </c>
      <c r="F49" s="54" t="s">
        <v>24</v>
      </c>
      <c r="G49" s="50" t="s">
        <v>243</v>
      </c>
      <c r="H49" s="50"/>
      <c r="I49" s="44">
        <f>I50+I51</f>
        <v>0</v>
      </c>
      <c r="J49" s="53"/>
      <c r="K49" s="34">
        <f t="shared" si="4"/>
        <v>0</v>
      </c>
      <c r="L49" s="35" t="e">
        <f t="shared" si="1"/>
        <v>#DIV/0!</v>
      </c>
    </row>
    <row r="50" spans="1:12" ht="16.5" customHeight="1" hidden="1">
      <c r="A50" s="9"/>
      <c r="B50" s="52"/>
      <c r="C50" s="13" t="s">
        <v>114</v>
      </c>
      <c r="D50" s="13">
        <v>992</v>
      </c>
      <c r="E50" s="54" t="s">
        <v>15</v>
      </c>
      <c r="F50" s="54" t="s">
        <v>24</v>
      </c>
      <c r="G50" s="50" t="s">
        <v>243</v>
      </c>
      <c r="H50" s="50" t="s">
        <v>115</v>
      </c>
      <c r="I50" s="44">
        <v>0</v>
      </c>
      <c r="J50" s="53"/>
      <c r="K50" s="34">
        <f t="shared" si="4"/>
        <v>0</v>
      </c>
      <c r="L50" s="35" t="e">
        <f t="shared" si="1"/>
        <v>#DIV/0!</v>
      </c>
    </row>
    <row r="51" spans="1:12" ht="13.5" customHeight="1" hidden="1">
      <c r="A51" s="9"/>
      <c r="B51" s="52"/>
      <c r="C51" s="13" t="s">
        <v>116</v>
      </c>
      <c r="D51" s="13">
        <v>992</v>
      </c>
      <c r="E51" s="54" t="s">
        <v>15</v>
      </c>
      <c r="F51" s="54" t="s">
        <v>24</v>
      </c>
      <c r="G51" s="50" t="s">
        <v>243</v>
      </c>
      <c r="H51" s="50" t="s">
        <v>117</v>
      </c>
      <c r="I51" s="44">
        <v>0</v>
      </c>
      <c r="J51" s="53"/>
      <c r="K51" s="34">
        <f t="shared" si="4"/>
        <v>0</v>
      </c>
      <c r="L51" s="35" t="e">
        <f t="shared" si="1"/>
        <v>#DIV/0!</v>
      </c>
    </row>
    <row r="52" spans="1:12" ht="24.75" customHeight="1">
      <c r="A52" s="9"/>
      <c r="B52" s="52"/>
      <c r="C52" s="36" t="s">
        <v>32</v>
      </c>
      <c r="D52" s="36">
        <v>992</v>
      </c>
      <c r="E52" s="62" t="s">
        <v>15</v>
      </c>
      <c r="F52" s="62" t="s">
        <v>31</v>
      </c>
      <c r="G52" s="62"/>
      <c r="H52" s="62"/>
      <c r="I52" s="33">
        <f aca="true" t="shared" si="7" ref="I52:J55">I53</f>
        <v>50000</v>
      </c>
      <c r="J52" s="33">
        <f t="shared" si="7"/>
        <v>0</v>
      </c>
      <c r="K52" s="34">
        <f t="shared" si="4"/>
        <v>-50000</v>
      </c>
      <c r="L52" s="35">
        <f t="shared" si="1"/>
        <v>0</v>
      </c>
    </row>
    <row r="53" spans="1:12" ht="72.75" customHeight="1">
      <c r="A53" s="9"/>
      <c r="B53" s="52"/>
      <c r="C53" s="13" t="s">
        <v>223</v>
      </c>
      <c r="D53" s="13">
        <v>992</v>
      </c>
      <c r="E53" s="54" t="s">
        <v>15</v>
      </c>
      <c r="F53" s="54" t="s">
        <v>31</v>
      </c>
      <c r="G53" s="54" t="s">
        <v>176</v>
      </c>
      <c r="H53" s="54"/>
      <c r="I53" s="44">
        <f t="shared" si="7"/>
        <v>50000</v>
      </c>
      <c r="J53" s="44">
        <f t="shared" si="7"/>
        <v>0</v>
      </c>
      <c r="K53" s="34">
        <f t="shared" si="4"/>
        <v>-50000</v>
      </c>
      <c r="L53" s="35">
        <f t="shared" si="1"/>
        <v>0</v>
      </c>
    </row>
    <row r="54" spans="1:12" ht="31.5" customHeight="1">
      <c r="A54" s="9"/>
      <c r="B54" s="52"/>
      <c r="C54" s="13" t="s">
        <v>247</v>
      </c>
      <c r="D54" s="13">
        <v>992</v>
      </c>
      <c r="E54" s="54" t="s">
        <v>15</v>
      </c>
      <c r="F54" s="54" t="s">
        <v>31</v>
      </c>
      <c r="G54" s="54" t="s">
        <v>177</v>
      </c>
      <c r="H54" s="54"/>
      <c r="I54" s="44">
        <f t="shared" si="7"/>
        <v>50000</v>
      </c>
      <c r="J54" s="44">
        <f t="shared" si="7"/>
        <v>0</v>
      </c>
      <c r="K54" s="34">
        <f t="shared" si="4"/>
        <v>-50000</v>
      </c>
      <c r="L54" s="35">
        <f t="shared" si="1"/>
        <v>0</v>
      </c>
    </row>
    <row r="55" spans="1:12" ht="35.25" customHeight="1">
      <c r="A55" s="9"/>
      <c r="B55" s="52"/>
      <c r="C55" s="13" t="s">
        <v>248</v>
      </c>
      <c r="D55" s="13">
        <v>992</v>
      </c>
      <c r="E55" s="54" t="s">
        <v>15</v>
      </c>
      <c r="F55" s="54" t="s">
        <v>31</v>
      </c>
      <c r="G55" s="54" t="s">
        <v>178</v>
      </c>
      <c r="H55" s="54"/>
      <c r="I55" s="44">
        <f t="shared" si="7"/>
        <v>50000</v>
      </c>
      <c r="J55" s="44">
        <f t="shared" si="7"/>
        <v>0</v>
      </c>
      <c r="K55" s="34">
        <f t="shared" si="4"/>
        <v>-50000</v>
      </c>
      <c r="L55" s="35">
        <f t="shared" si="1"/>
        <v>0</v>
      </c>
    </row>
    <row r="56" spans="1:12" ht="27" customHeight="1">
      <c r="A56" s="9"/>
      <c r="B56" s="52"/>
      <c r="C56" s="13" t="s">
        <v>116</v>
      </c>
      <c r="D56" s="13">
        <v>992</v>
      </c>
      <c r="E56" s="54" t="s">
        <v>15</v>
      </c>
      <c r="F56" s="54" t="s">
        <v>31</v>
      </c>
      <c r="G56" s="54" t="s">
        <v>179</v>
      </c>
      <c r="H56" s="54" t="s">
        <v>117</v>
      </c>
      <c r="I56" s="44">
        <v>50000</v>
      </c>
      <c r="J56" s="53">
        <v>0</v>
      </c>
      <c r="K56" s="34">
        <f t="shared" si="4"/>
        <v>-50000</v>
      </c>
      <c r="L56" s="35">
        <f t="shared" si="1"/>
        <v>0</v>
      </c>
    </row>
    <row r="57" spans="1:12" ht="39" customHeight="1">
      <c r="A57" s="9"/>
      <c r="B57" s="52"/>
      <c r="C57" s="36" t="s">
        <v>36</v>
      </c>
      <c r="D57" s="36">
        <v>992</v>
      </c>
      <c r="E57" s="62" t="s">
        <v>15</v>
      </c>
      <c r="F57" s="62" t="s">
        <v>37</v>
      </c>
      <c r="G57" s="62"/>
      <c r="H57" s="37"/>
      <c r="I57" s="33">
        <f>I58+I69+I73</f>
        <v>2644558</v>
      </c>
      <c r="J57" s="33">
        <f>J58+J69+J73</f>
        <v>2084604.3599999999</v>
      </c>
      <c r="K57" s="34">
        <f aca="true" t="shared" si="8" ref="K57:K65">J57-I57</f>
        <v>-559953.6400000001</v>
      </c>
      <c r="L57" s="35">
        <f aca="true" t="shared" si="9" ref="L57:L65">J57/I57*100</f>
        <v>78.82619174924504</v>
      </c>
    </row>
    <row r="58" spans="1:12" ht="69" customHeight="1">
      <c r="A58" s="9"/>
      <c r="B58" s="52"/>
      <c r="C58" s="13" t="s">
        <v>245</v>
      </c>
      <c r="D58" s="13">
        <v>992</v>
      </c>
      <c r="E58" s="54" t="s">
        <v>15</v>
      </c>
      <c r="F58" s="54" t="s">
        <v>37</v>
      </c>
      <c r="G58" s="54" t="s">
        <v>154</v>
      </c>
      <c r="H58" s="50"/>
      <c r="I58" s="44">
        <f>I62+I66+I59</f>
        <v>678600</v>
      </c>
      <c r="J58" s="44">
        <f>J62+J66+J59</f>
        <v>459223</v>
      </c>
      <c r="K58" s="34">
        <f>J58-I58</f>
        <v>-219377</v>
      </c>
      <c r="L58" s="35">
        <f t="shared" si="9"/>
        <v>67.67211906867078</v>
      </c>
    </row>
    <row r="59" spans="1:12" ht="92.25" customHeight="1">
      <c r="A59" s="9"/>
      <c r="B59" s="52"/>
      <c r="C59" s="13" t="s">
        <v>298</v>
      </c>
      <c r="D59" s="13">
        <v>992</v>
      </c>
      <c r="E59" s="54" t="s">
        <v>15</v>
      </c>
      <c r="F59" s="54" t="s">
        <v>37</v>
      </c>
      <c r="G59" s="54" t="s">
        <v>299</v>
      </c>
      <c r="H59" s="50"/>
      <c r="I59" s="44">
        <f aca="true" t="shared" si="10" ref="I59:L60">I60</f>
        <v>293000</v>
      </c>
      <c r="J59" s="44">
        <f t="shared" si="10"/>
        <v>249223</v>
      </c>
      <c r="K59" s="34">
        <f t="shared" si="10"/>
        <v>-43777</v>
      </c>
      <c r="L59" s="35">
        <f t="shared" si="10"/>
        <v>85.05904436860068</v>
      </c>
    </row>
    <row r="60" spans="1:12" ht="92.25" customHeight="1">
      <c r="A60" s="9"/>
      <c r="B60" s="52"/>
      <c r="C60" s="13" t="s">
        <v>298</v>
      </c>
      <c r="D60" s="13">
        <v>992</v>
      </c>
      <c r="E60" s="54" t="s">
        <v>15</v>
      </c>
      <c r="F60" s="54" t="s">
        <v>37</v>
      </c>
      <c r="G60" s="54" t="s">
        <v>297</v>
      </c>
      <c r="H60" s="50"/>
      <c r="I60" s="44">
        <f t="shared" si="10"/>
        <v>293000</v>
      </c>
      <c r="J60" s="44">
        <f t="shared" si="10"/>
        <v>249223</v>
      </c>
      <c r="K60" s="34">
        <f t="shared" si="10"/>
        <v>-43777</v>
      </c>
      <c r="L60" s="35">
        <f t="shared" si="10"/>
        <v>85.05904436860068</v>
      </c>
    </row>
    <row r="61" spans="1:12" ht="52.5" customHeight="1">
      <c r="A61" s="9"/>
      <c r="B61" s="52"/>
      <c r="C61" s="13" t="s">
        <v>270</v>
      </c>
      <c r="D61" s="13">
        <v>992</v>
      </c>
      <c r="E61" s="54" t="s">
        <v>15</v>
      </c>
      <c r="F61" s="54" t="s">
        <v>37</v>
      </c>
      <c r="G61" s="54" t="s">
        <v>297</v>
      </c>
      <c r="H61" s="50" t="s">
        <v>115</v>
      </c>
      <c r="I61" s="44">
        <v>293000</v>
      </c>
      <c r="J61" s="44">
        <v>249223</v>
      </c>
      <c r="K61" s="34">
        <f>J61-I61</f>
        <v>-43777</v>
      </c>
      <c r="L61" s="35">
        <f>J61/I61*100</f>
        <v>85.05904436860068</v>
      </c>
    </row>
    <row r="62" spans="1:12" ht="42" customHeight="1">
      <c r="A62" s="9"/>
      <c r="B62" s="52"/>
      <c r="C62" s="13" t="s">
        <v>119</v>
      </c>
      <c r="D62" s="13">
        <v>992</v>
      </c>
      <c r="E62" s="54" t="s">
        <v>15</v>
      </c>
      <c r="F62" s="54" t="s">
        <v>37</v>
      </c>
      <c r="G62" s="54" t="s">
        <v>155</v>
      </c>
      <c r="H62" s="50"/>
      <c r="I62" s="44">
        <f>I64</f>
        <v>115200</v>
      </c>
      <c r="J62" s="44">
        <f>J64</f>
        <v>115200</v>
      </c>
      <c r="K62" s="34">
        <f t="shared" si="8"/>
        <v>0</v>
      </c>
      <c r="L62" s="35">
        <f t="shared" si="9"/>
        <v>100</v>
      </c>
    </row>
    <row r="63" spans="1:12" ht="0.75" customHeight="1" hidden="1">
      <c r="A63" s="9"/>
      <c r="B63" s="52"/>
      <c r="C63" s="63" t="s">
        <v>119</v>
      </c>
      <c r="D63" s="13">
        <v>992</v>
      </c>
      <c r="E63" s="54" t="s">
        <v>15</v>
      </c>
      <c r="F63" s="54" t="s">
        <v>37</v>
      </c>
      <c r="G63" s="54" t="s">
        <v>227</v>
      </c>
      <c r="H63" s="50"/>
      <c r="I63" s="44">
        <f>I64</f>
        <v>115200</v>
      </c>
      <c r="J63" s="44">
        <f>J64</f>
        <v>115200</v>
      </c>
      <c r="K63" s="34">
        <f t="shared" si="8"/>
        <v>0</v>
      </c>
      <c r="L63" s="35">
        <f t="shared" si="9"/>
        <v>100</v>
      </c>
    </row>
    <row r="64" spans="1:12" ht="40.5" customHeight="1">
      <c r="A64" s="9"/>
      <c r="B64" s="52"/>
      <c r="C64" s="13" t="s">
        <v>119</v>
      </c>
      <c r="D64" s="13">
        <v>992</v>
      </c>
      <c r="E64" s="54" t="s">
        <v>15</v>
      </c>
      <c r="F64" s="54" t="s">
        <v>37</v>
      </c>
      <c r="G64" s="54" t="s">
        <v>266</v>
      </c>
      <c r="H64" s="50"/>
      <c r="I64" s="44">
        <f>I65</f>
        <v>115200</v>
      </c>
      <c r="J64" s="44">
        <f>J65</f>
        <v>115200</v>
      </c>
      <c r="K64" s="34">
        <f t="shared" si="8"/>
        <v>0</v>
      </c>
      <c r="L64" s="35">
        <f t="shared" si="9"/>
        <v>100</v>
      </c>
    </row>
    <row r="65" spans="1:12" ht="38.25" customHeight="1">
      <c r="A65" s="9"/>
      <c r="B65" s="52"/>
      <c r="C65" s="13" t="s">
        <v>231</v>
      </c>
      <c r="D65" s="13">
        <v>992</v>
      </c>
      <c r="E65" s="54" t="s">
        <v>15</v>
      </c>
      <c r="F65" s="54" t="s">
        <v>37</v>
      </c>
      <c r="G65" s="54" t="s">
        <v>266</v>
      </c>
      <c r="H65" s="50" t="s">
        <v>125</v>
      </c>
      <c r="I65" s="44">
        <v>115200</v>
      </c>
      <c r="J65" s="44">
        <v>115200</v>
      </c>
      <c r="K65" s="34">
        <f t="shared" si="8"/>
        <v>0</v>
      </c>
      <c r="L65" s="35">
        <f t="shared" si="9"/>
        <v>100</v>
      </c>
    </row>
    <row r="66" spans="1:12" ht="87.75" customHeight="1">
      <c r="A66" s="9"/>
      <c r="B66" s="52"/>
      <c r="C66" s="13" t="s">
        <v>273</v>
      </c>
      <c r="D66" s="13">
        <v>992</v>
      </c>
      <c r="E66" s="54" t="s">
        <v>15</v>
      </c>
      <c r="F66" s="54" t="s">
        <v>37</v>
      </c>
      <c r="G66" s="54" t="s">
        <v>274</v>
      </c>
      <c r="H66" s="50"/>
      <c r="I66" s="44">
        <f>I67</f>
        <v>270400</v>
      </c>
      <c r="J66" s="44">
        <f>J67</f>
        <v>94800</v>
      </c>
      <c r="K66" s="34">
        <f aca="true" t="shared" si="11" ref="K66:K92">J66-I66</f>
        <v>-175600</v>
      </c>
      <c r="L66" s="35">
        <f aca="true" t="shared" si="12" ref="L66:L92">J66/I66*100</f>
        <v>35.05917159763314</v>
      </c>
    </row>
    <row r="67" spans="1:12" ht="94.5" customHeight="1">
      <c r="A67" s="9"/>
      <c r="B67" s="52"/>
      <c r="C67" s="13" t="s">
        <v>273</v>
      </c>
      <c r="D67" s="13">
        <v>992</v>
      </c>
      <c r="E67" s="54" t="s">
        <v>15</v>
      </c>
      <c r="F67" s="54" t="s">
        <v>37</v>
      </c>
      <c r="G67" s="13" t="s">
        <v>272</v>
      </c>
      <c r="H67" s="50"/>
      <c r="I67" s="44">
        <f>I68</f>
        <v>270400</v>
      </c>
      <c r="J67" s="44">
        <f>J68</f>
        <v>94800</v>
      </c>
      <c r="K67" s="34">
        <f t="shared" si="11"/>
        <v>-175600</v>
      </c>
      <c r="L67" s="35">
        <f t="shared" si="12"/>
        <v>35.05917159763314</v>
      </c>
    </row>
    <row r="68" spans="1:12" ht="66" customHeight="1">
      <c r="A68" s="9"/>
      <c r="B68" s="52"/>
      <c r="C68" s="13" t="s">
        <v>270</v>
      </c>
      <c r="D68" s="13">
        <v>992</v>
      </c>
      <c r="E68" s="54" t="s">
        <v>15</v>
      </c>
      <c r="F68" s="54" t="s">
        <v>37</v>
      </c>
      <c r="G68" s="13" t="s">
        <v>272</v>
      </c>
      <c r="H68" s="50" t="s">
        <v>115</v>
      </c>
      <c r="I68" s="44">
        <v>270400</v>
      </c>
      <c r="J68" s="44">
        <v>94800</v>
      </c>
      <c r="K68" s="34">
        <f t="shared" si="11"/>
        <v>-175600</v>
      </c>
      <c r="L68" s="35">
        <f t="shared" si="12"/>
        <v>35.05917159763314</v>
      </c>
    </row>
    <row r="69" spans="1:12" ht="53.25" customHeight="1">
      <c r="A69" s="9"/>
      <c r="B69" s="52"/>
      <c r="C69" s="13" t="s">
        <v>281</v>
      </c>
      <c r="D69" s="13">
        <v>992</v>
      </c>
      <c r="E69" s="54" t="s">
        <v>15</v>
      </c>
      <c r="F69" s="54" t="s">
        <v>37</v>
      </c>
      <c r="G69" s="13" t="s">
        <v>156</v>
      </c>
      <c r="H69" s="50"/>
      <c r="I69" s="44">
        <f>I70</f>
        <v>1357000</v>
      </c>
      <c r="J69" s="44">
        <f>J70</f>
        <v>1084893.96</v>
      </c>
      <c r="K69" s="34">
        <f t="shared" si="11"/>
        <v>-272106.04000000004</v>
      </c>
      <c r="L69" s="35">
        <f t="shared" si="12"/>
        <v>79.94797052321296</v>
      </c>
    </row>
    <row r="70" spans="1:12" ht="61.5" customHeight="1">
      <c r="A70" s="9"/>
      <c r="B70" s="52"/>
      <c r="C70" s="47" t="s">
        <v>281</v>
      </c>
      <c r="D70" s="47">
        <v>992</v>
      </c>
      <c r="E70" s="64" t="s">
        <v>15</v>
      </c>
      <c r="F70" s="64" t="s">
        <v>37</v>
      </c>
      <c r="G70" s="47" t="s">
        <v>280</v>
      </c>
      <c r="H70" s="65"/>
      <c r="I70" s="44">
        <f>I71+I72</f>
        <v>1357000</v>
      </c>
      <c r="J70" s="44">
        <f>J71+J72</f>
        <v>1084893.96</v>
      </c>
      <c r="K70" s="34">
        <f t="shared" si="11"/>
        <v>-272106.04000000004</v>
      </c>
      <c r="L70" s="35">
        <f t="shared" si="12"/>
        <v>79.94797052321296</v>
      </c>
    </row>
    <row r="71" spans="1:12" ht="56.25" customHeight="1">
      <c r="A71" s="9"/>
      <c r="B71" s="52"/>
      <c r="C71" s="47" t="s">
        <v>270</v>
      </c>
      <c r="D71" s="47">
        <v>992</v>
      </c>
      <c r="E71" s="64" t="s">
        <v>15</v>
      </c>
      <c r="F71" s="64" t="s">
        <v>37</v>
      </c>
      <c r="G71" s="47" t="s">
        <v>280</v>
      </c>
      <c r="H71" s="65" t="s">
        <v>115</v>
      </c>
      <c r="I71" s="44">
        <v>1357000</v>
      </c>
      <c r="J71" s="44">
        <v>1084893.96</v>
      </c>
      <c r="K71" s="34">
        <f t="shared" si="11"/>
        <v>-272106.04000000004</v>
      </c>
      <c r="L71" s="35">
        <f t="shared" si="12"/>
        <v>79.94797052321296</v>
      </c>
    </row>
    <row r="72" spans="1:12" ht="42" customHeight="1" hidden="1">
      <c r="A72" s="9"/>
      <c r="B72" s="52"/>
      <c r="C72" s="47" t="s">
        <v>116</v>
      </c>
      <c r="D72" s="47">
        <v>992</v>
      </c>
      <c r="E72" s="64" t="s">
        <v>15</v>
      </c>
      <c r="F72" s="64" t="s">
        <v>37</v>
      </c>
      <c r="G72" s="47" t="s">
        <v>280</v>
      </c>
      <c r="H72" s="65" t="s">
        <v>117</v>
      </c>
      <c r="I72" s="44">
        <v>0</v>
      </c>
      <c r="J72" s="44">
        <v>0</v>
      </c>
      <c r="K72" s="34">
        <f t="shared" si="11"/>
        <v>0</v>
      </c>
      <c r="L72" s="35" t="e">
        <f t="shared" si="12"/>
        <v>#DIV/0!</v>
      </c>
    </row>
    <row r="73" spans="1:12" ht="75" customHeight="1">
      <c r="A73" s="9"/>
      <c r="B73" s="52"/>
      <c r="C73" s="13" t="s">
        <v>223</v>
      </c>
      <c r="D73" s="13">
        <v>992</v>
      </c>
      <c r="E73" s="54" t="s">
        <v>15</v>
      </c>
      <c r="F73" s="54" t="s">
        <v>37</v>
      </c>
      <c r="G73" s="54" t="s">
        <v>176</v>
      </c>
      <c r="H73" s="50"/>
      <c r="I73" s="44">
        <f>I74+I78+I80</f>
        <v>608958</v>
      </c>
      <c r="J73" s="44">
        <f>J74+J78+J80</f>
        <v>540487.4</v>
      </c>
      <c r="K73" s="34">
        <f t="shared" si="11"/>
        <v>-68470.59999999998</v>
      </c>
      <c r="L73" s="35">
        <f t="shared" si="12"/>
        <v>88.75610469030705</v>
      </c>
    </row>
    <row r="74" spans="1:12" ht="114" customHeight="1">
      <c r="A74" s="9"/>
      <c r="B74" s="52"/>
      <c r="C74" s="13" t="s">
        <v>235</v>
      </c>
      <c r="D74" s="13">
        <v>992</v>
      </c>
      <c r="E74" s="54" t="s">
        <v>15</v>
      </c>
      <c r="F74" s="54" t="s">
        <v>37</v>
      </c>
      <c r="G74" s="54" t="s">
        <v>249</v>
      </c>
      <c r="H74" s="50"/>
      <c r="I74" s="44">
        <f>I75+I77</f>
        <v>588958</v>
      </c>
      <c r="J74" s="44">
        <f>J75+J77</f>
        <v>520487.4</v>
      </c>
      <c r="K74" s="34">
        <f t="shared" si="11"/>
        <v>-68470.59999999998</v>
      </c>
      <c r="L74" s="35">
        <f t="shared" si="12"/>
        <v>88.37428135792365</v>
      </c>
    </row>
    <row r="75" spans="1:12" ht="74.25" customHeight="1">
      <c r="A75" s="9"/>
      <c r="B75" s="52"/>
      <c r="C75" s="13" t="s">
        <v>270</v>
      </c>
      <c r="D75" s="13">
        <v>992</v>
      </c>
      <c r="E75" s="54" t="s">
        <v>15</v>
      </c>
      <c r="F75" s="54" t="s">
        <v>37</v>
      </c>
      <c r="G75" s="54" t="s">
        <v>249</v>
      </c>
      <c r="H75" s="50" t="s">
        <v>115</v>
      </c>
      <c r="I75" s="44">
        <v>200000</v>
      </c>
      <c r="J75" s="44">
        <v>131529.4</v>
      </c>
      <c r="K75" s="34">
        <f t="shared" si="11"/>
        <v>-68470.6</v>
      </c>
      <c r="L75" s="35">
        <f t="shared" si="12"/>
        <v>65.7647</v>
      </c>
    </row>
    <row r="76" spans="1:12" ht="74.25" customHeight="1">
      <c r="A76" s="9"/>
      <c r="B76" s="52"/>
      <c r="C76" s="55" t="s">
        <v>188</v>
      </c>
      <c r="D76" s="13">
        <v>992</v>
      </c>
      <c r="E76" s="54" t="s">
        <v>15</v>
      </c>
      <c r="F76" s="54" t="s">
        <v>37</v>
      </c>
      <c r="G76" s="54" t="s">
        <v>189</v>
      </c>
      <c r="H76" s="50"/>
      <c r="I76" s="44"/>
      <c r="J76" s="44"/>
      <c r="K76" s="34"/>
      <c r="L76" s="35"/>
    </row>
    <row r="77" spans="1:12" ht="31.5" customHeight="1">
      <c r="A77" s="9"/>
      <c r="B77" s="52"/>
      <c r="C77" s="13" t="s">
        <v>284</v>
      </c>
      <c r="D77" s="13">
        <v>992</v>
      </c>
      <c r="E77" s="54" t="s">
        <v>15</v>
      </c>
      <c r="F77" s="54" t="s">
        <v>37</v>
      </c>
      <c r="G77" s="54" t="s">
        <v>189</v>
      </c>
      <c r="H77" s="50" t="s">
        <v>139</v>
      </c>
      <c r="I77" s="44">
        <v>388958</v>
      </c>
      <c r="J77" s="44">
        <v>388958</v>
      </c>
      <c r="K77" s="34">
        <f t="shared" si="11"/>
        <v>0</v>
      </c>
      <c r="L77" s="35">
        <f t="shared" si="12"/>
        <v>100</v>
      </c>
    </row>
    <row r="78" spans="1:12" ht="71.25" customHeight="1">
      <c r="A78" s="9"/>
      <c r="B78" s="52"/>
      <c r="C78" s="14" t="s">
        <v>223</v>
      </c>
      <c r="D78" s="13">
        <v>992</v>
      </c>
      <c r="E78" s="54" t="s">
        <v>15</v>
      </c>
      <c r="F78" s="54" t="s">
        <v>37</v>
      </c>
      <c r="G78" s="54" t="s">
        <v>183</v>
      </c>
      <c r="H78" s="50"/>
      <c r="I78" s="44">
        <f>I79</f>
        <v>20000</v>
      </c>
      <c r="J78" s="44">
        <f>J79</f>
        <v>20000</v>
      </c>
      <c r="K78" s="34">
        <f t="shared" si="11"/>
        <v>0</v>
      </c>
      <c r="L78" s="35">
        <f t="shared" si="12"/>
        <v>100</v>
      </c>
    </row>
    <row r="79" spans="1:12" ht="33.75" customHeight="1">
      <c r="A79" s="9"/>
      <c r="B79" s="52"/>
      <c r="C79" s="13" t="s">
        <v>284</v>
      </c>
      <c r="D79" s="13">
        <v>992</v>
      </c>
      <c r="E79" s="54" t="s">
        <v>15</v>
      </c>
      <c r="F79" s="54" t="s">
        <v>37</v>
      </c>
      <c r="G79" s="54" t="s">
        <v>183</v>
      </c>
      <c r="H79" s="50" t="s">
        <v>139</v>
      </c>
      <c r="I79" s="44">
        <v>20000</v>
      </c>
      <c r="J79" s="44">
        <f>20000</f>
        <v>20000</v>
      </c>
      <c r="K79" s="34">
        <f t="shared" si="11"/>
        <v>0</v>
      </c>
      <c r="L79" s="35">
        <f t="shared" si="12"/>
        <v>100</v>
      </c>
    </row>
    <row r="80" spans="1:12" ht="72.75" customHeight="1" hidden="1">
      <c r="A80" s="9"/>
      <c r="B80" s="52"/>
      <c r="C80" s="13" t="s">
        <v>223</v>
      </c>
      <c r="D80" s="13">
        <v>992</v>
      </c>
      <c r="E80" s="54" t="s">
        <v>15</v>
      </c>
      <c r="F80" s="54" t="s">
        <v>37</v>
      </c>
      <c r="G80" s="54" t="s">
        <v>176</v>
      </c>
      <c r="H80" s="50"/>
      <c r="I80" s="44">
        <f>I81</f>
        <v>0</v>
      </c>
      <c r="J80" s="44">
        <f>J81</f>
        <v>0</v>
      </c>
      <c r="K80" s="34">
        <f t="shared" si="11"/>
        <v>0</v>
      </c>
      <c r="L80" s="35" t="e">
        <f t="shared" si="12"/>
        <v>#DIV/0!</v>
      </c>
    </row>
    <row r="81" spans="1:12" ht="73.5" customHeight="1" hidden="1">
      <c r="A81" s="9"/>
      <c r="B81" s="52"/>
      <c r="C81" s="55" t="s">
        <v>188</v>
      </c>
      <c r="D81" s="13">
        <v>992</v>
      </c>
      <c r="E81" s="54" t="s">
        <v>15</v>
      </c>
      <c r="F81" s="54" t="s">
        <v>37</v>
      </c>
      <c r="G81" s="54" t="s">
        <v>189</v>
      </c>
      <c r="H81" s="50"/>
      <c r="I81" s="44">
        <f>I82</f>
        <v>0</v>
      </c>
      <c r="J81" s="44">
        <f>J82</f>
        <v>0</v>
      </c>
      <c r="K81" s="34">
        <f t="shared" si="11"/>
        <v>0</v>
      </c>
      <c r="L81" s="35" t="e">
        <f t="shared" si="12"/>
        <v>#DIV/0!</v>
      </c>
    </row>
    <row r="82" spans="1:12" ht="35.25" customHeight="1" hidden="1">
      <c r="A82" s="9"/>
      <c r="B82" s="52"/>
      <c r="C82" s="13" t="s">
        <v>284</v>
      </c>
      <c r="D82" s="13">
        <v>992</v>
      </c>
      <c r="E82" s="54" t="s">
        <v>15</v>
      </c>
      <c r="F82" s="54" t="s">
        <v>37</v>
      </c>
      <c r="G82" s="54" t="s">
        <v>189</v>
      </c>
      <c r="H82" s="50" t="s">
        <v>139</v>
      </c>
      <c r="I82" s="44">
        <v>0</v>
      </c>
      <c r="J82" s="44">
        <v>0</v>
      </c>
      <c r="K82" s="34">
        <f t="shared" si="11"/>
        <v>0</v>
      </c>
      <c r="L82" s="35" t="e">
        <f t="shared" si="12"/>
        <v>#DIV/0!</v>
      </c>
    </row>
    <row r="83" spans="1:12" ht="16.5" customHeight="1">
      <c r="A83" s="9"/>
      <c r="B83" s="52" t="s">
        <v>41</v>
      </c>
      <c r="C83" s="36" t="s">
        <v>42</v>
      </c>
      <c r="D83" s="36">
        <v>992</v>
      </c>
      <c r="E83" s="37" t="s">
        <v>18</v>
      </c>
      <c r="F83" s="37"/>
      <c r="G83" s="37"/>
      <c r="H83" s="37"/>
      <c r="I83" s="33">
        <f>I84</f>
        <v>639703</v>
      </c>
      <c r="J83" s="33">
        <f>J84</f>
        <v>639703</v>
      </c>
      <c r="K83" s="34">
        <f t="shared" si="11"/>
        <v>0</v>
      </c>
      <c r="L83" s="35">
        <f t="shared" si="12"/>
        <v>100</v>
      </c>
    </row>
    <row r="84" spans="1:12" ht="34.5" customHeight="1">
      <c r="A84" s="9"/>
      <c r="B84" s="52"/>
      <c r="C84" s="13" t="s">
        <v>43</v>
      </c>
      <c r="D84" s="13">
        <v>992</v>
      </c>
      <c r="E84" s="50" t="s">
        <v>18</v>
      </c>
      <c r="F84" s="50" t="s">
        <v>19</v>
      </c>
      <c r="G84" s="50"/>
      <c r="H84" s="50"/>
      <c r="I84" s="44">
        <f>I86</f>
        <v>639703</v>
      </c>
      <c r="J84" s="44">
        <f>J86</f>
        <v>639703</v>
      </c>
      <c r="K84" s="34">
        <f t="shared" si="11"/>
        <v>0</v>
      </c>
      <c r="L84" s="35">
        <f t="shared" si="12"/>
        <v>100</v>
      </c>
    </row>
    <row r="85" spans="1:12" ht="54.75" customHeight="1">
      <c r="A85" s="9"/>
      <c r="B85" s="52"/>
      <c r="C85" s="13" t="s">
        <v>255</v>
      </c>
      <c r="D85" s="13">
        <v>992</v>
      </c>
      <c r="E85" s="50" t="s">
        <v>18</v>
      </c>
      <c r="F85" s="50" t="s">
        <v>19</v>
      </c>
      <c r="G85" s="50" t="s">
        <v>148</v>
      </c>
      <c r="H85" s="50"/>
      <c r="I85" s="44">
        <f>I86</f>
        <v>639703</v>
      </c>
      <c r="J85" s="44">
        <f>J86</f>
        <v>639703</v>
      </c>
      <c r="K85" s="34">
        <f t="shared" si="11"/>
        <v>0</v>
      </c>
      <c r="L85" s="35">
        <f t="shared" si="12"/>
        <v>100</v>
      </c>
    </row>
    <row r="86" spans="1:12" ht="60" customHeight="1">
      <c r="A86" s="9"/>
      <c r="B86" s="52"/>
      <c r="C86" s="13" t="s">
        <v>246</v>
      </c>
      <c r="D86" s="13">
        <v>992</v>
      </c>
      <c r="E86" s="50" t="s">
        <v>18</v>
      </c>
      <c r="F86" s="50" t="s">
        <v>19</v>
      </c>
      <c r="G86" s="50" t="s">
        <v>151</v>
      </c>
      <c r="H86" s="50"/>
      <c r="I86" s="44">
        <f>I87+I89</f>
        <v>639703</v>
      </c>
      <c r="J86" s="44">
        <f>J87+J89</f>
        <v>639703</v>
      </c>
      <c r="K86" s="34">
        <f t="shared" si="11"/>
        <v>0</v>
      </c>
      <c r="L86" s="35">
        <f t="shared" si="12"/>
        <v>100</v>
      </c>
    </row>
    <row r="87" spans="1:12" ht="115.5" customHeight="1">
      <c r="A87" s="9"/>
      <c r="B87" s="52"/>
      <c r="C87" s="13" t="s">
        <v>275</v>
      </c>
      <c r="D87" s="13">
        <v>992</v>
      </c>
      <c r="E87" s="50" t="s">
        <v>18</v>
      </c>
      <c r="F87" s="50" t="s">
        <v>19</v>
      </c>
      <c r="G87" s="50" t="s">
        <v>157</v>
      </c>
      <c r="H87" s="50"/>
      <c r="I87" s="44">
        <f>I88</f>
        <v>296600</v>
      </c>
      <c r="J87" s="44">
        <f>J88</f>
        <v>296600</v>
      </c>
      <c r="K87" s="34">
        <f t="shared" si="11"/>
        <v>0</v>
      </c>
      <c r="L87" s="35">
        <f t="shared" si="12"/>
        <v>100</v>
      </c>
    </row>
    <row r="88" spans="1:12" ht="156" customHeight="1">
      <c r="A88" s="9"/>
      <c r="B88" s="52"/>
      <c r="C88" s="13" t="s">
        <v>232</v>
      </c>
      <c r="D88" s="13">
        <v>992</v>
      </c>
      <c r="E88" s="50" t="s">
        <v>18</v>
      </c>
      <c r="F88" s="50" t="s">
        <v>19</v>
      </c>
      <c r="G88" s="50" t="s">
        <v>157</v>
      </c>
      <c r="H88" s="50" t="s">
        <v>112</v>
      </c>
      <c r="I88" s="44">
        <v>296600</v>
      </c>
      <c r="J88" s="44">
        <v>296600</v>
      </c>
      <c r="K88" s="34">
        <f t="shared" si="11"/>
        <v>0</v>
      </c>
      <c r="L88" s="35">
        <f t="shared" si="12"/>
        <v>100</v>
      </c>
    </row>
    <row r="89" spans="1:12" ht="108.75" customHeight="1">
      <c r="A89" s="9"/>
      <c r="B89" s="52"/>
      <c r="C89" s="13" t="s">
        <v>275</v>
      </c>
      <c r="D89" s="13">
        <v>992</v>
      </c>
      <c r="E89" s="50" t="s">
        <v>18</v>
      </c>
      <c r="F89" s="50" t="s">
        <v>19</v>
      </c>
      <c r="G89" s="50" t="s">
        <v>199</v>
      </c>
      <c r="H89" s="50"/>
      <c r="I89" s="44">
        <f>I92+I90</f>
        <v>343103</v>
      </c>
      <c r="J89" s="44">
        <f>J92+J90</f>
        <v>343103</v>
      </c>
      <c r="K89" s="34">
        <f t="shared" si="11"/>
        <v>0</v>
      </c>
      <c r="L89" s="35">
        <f t="shared" si="12"/>
        <v>100</v>
      </c>
    </row>
    <row r="90" spans="1:12" ht="153" customHeight="1">
      <c r="A90" s="9"/>
      <c r="B90" s="52"/>
      <c r="C90" s="13" t="s">
        <v>232</v>
      </c>
      <c r="D90" s="13">
        <v>992</v>
      </c>
      <c r="E90" s="50" t="s">
        <v>18</v>
      </c>
      <c r="F90" s="50" t="s">
        <v>19</v>
      </c>
      <c r="G90" s="50" t="s">
        <v>199</v>
      </c>
      <c r="H90" s="50" t="s">
        <v>112</v>
      </c>
      <c r="I90" s="44">
        <v>224522.48</v>
      </c>
      <c r="J90" s="53">
        <v>224522.48</v>
      </c>
      <c r="K90" s="34">
        <f t="shared" si="11"/>
        <v>0</v>
      </c>
      <c r="L90" s="35">
        <f t="shared" si="12"/>
        <v>100</v>
      </c>
    </row>
    <row r="91" spans="1:12" ht="57.75" customHeight="1" hidden="1">
      <c r="A91" s="9"/>
      <c r="B91" s="52"/>
      <c r="C91" s="13" t="s">
        <v>114</v>
      </c>
      <c r="D91" s="13">
        <v>992</v>
      </c>
      <c r="E91" s="50" t="s">
        <v>18</v>
      </c>
      <c r="F91" s="50" t="s">
        <v>19</v>
      </c>
      <c r="G91" s="50" t="s">
        <v>158</v>
      </c>
      <c r="H91" s="50" t="s">
        <v>115</v>
      </c>
      <c r="I91" s="44">
        <v>0</v>
      </c>
      <c r="J91" s="53"/>
      <c r="K91" s="34">
        <f t="shared" si="11"/>
        <v>0</v>
      </c>
      <c r="L91" s="35" t="e">
        <f t="shared" si="12"/>
        <v>#DIV/0!</v>
      </c>
    </row>
    <row r="92" spans="1:12" ht="36" customHeight="1">
      <c r="A92" s="9"/>
      <c r="B92" s="52"/>
      <c r="C92" s="13" t="s">
        <v>270</v>
      </c>
      <c r="D92" s="13">
        <v>992</v>
      </c>
      <c r="E92" s="50" t="s">
        <v>18</v>
      </c>
      <c r="F92" s="50" t="s">
        <v>19</v>
      </c>
      <c r="G92" s="50" t="s">
        <v>199</v>
      </c>
      <c r="H92" s="50" t="s">
        <v>115</v>
      </c>
      <c r="I92" s="44">
        <v>118580.52</v>
      </c>
      <c r="J92" s="44">
        <v>118580.52</v>
      </c>
      <c r="K92" s="34">
        <f t="shared" si="11"/>
        <v>0</v>
      </c>
      <c r="L92" s="35">
        <f t="shared" si="12"/>
        <v>100</v>
      </c>
    </row>
    <row r="93" spans="1:12" ht="52.5" customHeight="1">
      <c r="A93" s="9"/>
      <c r="B93" s="52" t="s">
        <v>44</v>
      </c>
      <c r="C93" s="36" t="s">
        <v>45</v>
      </c>
      <c r="D93" s="36">
        <v>992</v>
      </c>
      <c r="E93" s="37" t="s">
        <v>19</v>
      </c>
      <c r="F93" s="37"/>
      <c r="G93" s="37"/>
      <c r="H93" s="37"/>
      <c r="I93" s="33">
        <f>I112+I118+I94</f>
        <v>310000</v>
      </c>
      <c r="J93" s="33">
        <f>J112+J118+J94</f>
        <v>18640</v>
      </c>
      <c r="K93" s="34">
        <f aca="true" t="shared" si="13" ref="K93:K114">J93-I93</f>
        <v>-291360</v>
      </c>
      <c r="L93" s="35"/>
    </row>
    <row r="94" spans="1:12" ht="21.75" customHeight="1">
      <c r="A94" s="9"/>
      <c r="B94" s="52"/>
      <c r="C94" s="66" t="s">
        <v>267</v>
      </c>
      <c r="D94" s="13">
        <v>992</v>
      </c>
      <c r="E94" s="50" t="s">
        <v>19</v>
      </c>
      <c r="F94" s="50" t="s">
        <v>46</v>
      </c>
      <c r="G94" s="50"/>
      <c r="H94" s="50"/>
      <c r="I94" s="44">
        <f>I95</f>
        <v>150000</v>
      </c>
      <c r="J94" s="44">
        <f>J95</f>
        <v>0</v>
      </c>
      <c r="K94" s="34">
        <f t="shared" si="13"/>
        <v>-150000</v>
      </c>
      <c r="L94" s="35"/>
    </row>
    <row r="95" spans="1:12" ht="40.5" customHeight="1">
      <c r="A95" s="9"/>
      <c r="B95" s="52"/>
      <c r="C95" s="66" t="s">
        <v>245</v>
      </c>
      <c r="D95" s="13">
        <v>992</v>
      </c>
      <c r="E95" s="50" t="s">
        <v>19</v>
      </c>
      <c r="F95" s="50" t="s">
        <v>46</v>
      </c>
      <c r="G95" s="50" t="s">
        <v>203</v>
      </c>
      <c r="H95" s="50"/>
      <c r="I95" s="44">
        <f>I96</f>
        <v>150000</v>
      </c>
      <c r="J95" s="44">
        <f>J96</f>
        <v>0</v>
      </c>
      <c r="K95" s="34">
        <f t="shared" si="13"/>
        <v>-150000</v>
      </c>
      <c r="L95" s="35">
        <f aca="true" t="shared" si="14" ref="L95:L114">J95/I95*100</f>
        <v>0</v>
      </c>
    </row>
    <row r="96" spans="1:12" ht="33.75" customHeight="1">
      <c r="A96" s="9"/>
      <c r="B96" s="52"/>
      <c r="C96" s="13" t="s">
        <v>256</v>
      </c>
      <c r="D96" s="13">
        <v>992</v>
      </c>
      <c r="E96" s="50" t="s">
        <v>19</v>
      </c>
      <c r="F96" s="50" t="s">
        <v>46</v>
      </c>
      <c r="G96" s="50" t="s">
        <v>204</v>
      </c>
      <c r="H96" s="50"/>
      <c r="I96" s="44">
        <f>I98</f>
        <v>150000</v>
      </c>
      <c r="J96" s="44">
        <f>J98</f>
        <v>0</v>
      </c>
      <c r="K96" s="34">
        <f t="shared" si="13"/>
        <v>-150000</v>
      </c>
      <c r="L96" s="35">
        <f t="shared" si="14"/>
        <v>0</v>
      </c>
    </row>
    <row r="97" spans="1:12" ht="112.5" customHeight="1">
      <c r="A97" s="9"/>
      <c r="B97" s="52"/>
      <c r="C97" s="13" t="s">
        <v>209</v>
      </c>
      <c r="D97" s="13">
        <v>992</v>
      </c>
      <c r="E97" s="50" t="s">
        <v>19</v>
      </c>
      <c r="F97" s="50" t="s">
        <v>46</v>
      </c>
      <c r="G97" s="50" t="s">
        <v>219</v>
      </c>
      <c r="H97" s="50"/>
      <c r="I97" s="44">
        <f>I98</f>
        <v>150000</v>
      </c>
      <c r="J97" s="44">
        <f>J98</f>
        <v>0</v>
      </c>
      <c r="K97" s="34">
        <f t="shared" si="13"/>
        <v>-150000</v>
      </c>
      <c r="L97" s="35">
        <f t="shared" si="14"/>
        <v>0</v>
      </c>
    </row>
    <row r="98" spans="1:12" ht="41.25" customHeight="1">
      <c r="A98" s="9"/>
      <c r="B98" s="52"/>
      <c r="C98" s="13" t="s">
        <v>209</v>
      </c>
      <c r="D98" s="13">
        <v>992</v>
      </c>
      <c r="E98" s="50" t="s">
        <v>19</v>
      </c>
      <c r="F98" s="50" t="s">
        <v>46</v>
      </c>
      <c r="G98" s="50" t="s">
        <v>205</v>
      </c>
      <c r="H98" s="50"/>
      <c r="I98" s="44">
        <f>I99</f>
        <v>150000</v>
      </c>
      <c r="J98" s="44">
        <f>J99</f>
        <v>0</v>
      </c>
      <c r="K98" s="34">
        <f t="shared" si="13"/>
        <v>-150000</v>
      </c>
      <c r="L98" s="35"/>
    </row>
    <row r="99" spans="1:12" ht="39" customHeight="1">
      <c r="A99" s="9"/>
      <c r="B99" s="52"/>
      <c r="C99" s="13" t="s">
        <v>270</v>
      </c>
      <c r="D99" s="13">
        <v>992</v>
      </c>
      <c r="E99" s="50" t="s">
        <v>19</v>
      </c>
      <c r="F99" s="50" t="s">
        <v>46</v>
      </c>
      <c r="G99" s="50" t="s">
        <v>205</v>
      </c>
      <c r="H99" s="50" t="s">
        <v>115</v>
      </c>
      <c r="I99" s="44">
        <v>150000</v>
      </c>
      <c r="J99" s="44">
        <f>30000-30000</f>
        <v>0</v>
      </c>
      <c r="K99" s="34">
        <f t="shared" si="13"/>
        <v>-150000</v>
      </c>
      <c r="L99" s="35"/>
    </row>
    <row r="100" spans="1:12" ht="48.75" customHeight="1" hidden="1">
      <c r="A100" s="9"/>
      <c r="B100" s="52"/>
      <c r="C100" s="13" t="s">
        <v>94</v>
      </c>
      <c r="D100" s="13">
        <v>992</v>
      </c>
      <c r="E100" s="50" t="s">
        <v>19</v>
      </c>
      <c r="F100" s="50" t="s">
        <v>27</v>
      </c>
      <c r="G100" s="50"/>
      <c r="H100" s="50"/>
      <c r="I100" s="44">
        <f>I101</f>
        <v>0</v>
      </c>
      <c r="J100" s="53"/>
      <c r="K100" s="34">
        <f t="shared" si="13"/>
        <v>0</v>
      </c>
      <c r="L100" s="35" t="e">
        <f t="shared" si="14"/>
        <v>#DIV/0!</v>
      </c>
    </row>
    <row r="101" spans="1:12" ht="45.75" customHeight="1" hidden="1">
      <c r="A101" s="9"/>
      <c r="B101" s="52"/>
      <c r="C101" s="67" t="s">
        <v>39</v>
      </c>
      <c r="D101" s="13">
        <v>992</v>
      </c>
      <c r="E101" s="50" t="s">
        <v>19</v>
      </c>
      <c r="F101" s="50" t="s">
        <v>27</v>
      </c>
      <c r="G101" s="50" t="s">
        <v>40</v>
      </c>
      <c r="H101" s="50"/>
      <c r="I101" s="44">
        <f>I102</f>
        <v>0</v>
      </c>
      <c r="J101" s="53"/>
      <c r="K101" s="34">
        <f t="shared" si="13"/>
        <v>0</v>
      </c>
      <c r="L101" s="35" t="e">
        <f t="shared" si="14"/>
        <v>#DIV/0!</v>
      </c>
    </row>
    <row r="102" spans="1:12" ht="45" customHeight="1" hidden="1">
      <c r="A102" s="9"/>
      <c r="B102" s="52"/>
      <c r="C102" s="67" t="s">
        <v>95</v>
      </c>
      <c r="D102" s="13">
        <v>992</v>
      </c>
      <c r="E102" s="50" t="s">
        <v>19</v>
      </c>
      <c r="F102" s="50" t="s">
        <v>27</v>
      </c>
      <c r="G102" s="50" t="s">
        <v>51</v>
      </c>
      <c r="H102" s="50"/>
      <c r="I102" s="44">
        <f>I103</f>
        <v>0</v>
      </c>
      <c r="J102" s="53"/>
      <c r="K102" s="34">
        <f t="shared" si="13"/>
        <v>0</v>
      </c>
      <c r="L102" s="35" t="e">
        <f t="shared" si="14"/>
        <v>#DIV/0!</v>
      </c>
    </row>
    <row r="103" spans="1:12" ht="48" customHeight="1" hidden="1">
      <c r="A103" s="9"/>
      <c r="B103" s="52"/>
      <c r="C103" s="13" t="s">
        <v>34</v>
      </c>
      <c r="D103" s="13">
        <v>992</v>
      </c>
      <c r="E103" s="50" t="s">
        <v>19</v>
      </c>
      <c r="F103" s="50" t="s">
        <v>27</v>
      </c>
      <c r="G103" s="50" t="s">
        <v>51</v>
      </c>
      <c r="H103" s="50" t="s">
        <v>35</v>
      </c>
      <c r="I103" s="44"/>
      <c r="J103" s="53"/>
      <c r="K103" s="34">
        <f t="shared" si="13"/>
        <v>0</v>
      </c>
      <c r="L103" s="35" t="e">
        <f t="shared" si="14"/>
        <v>#DIV/0!</v>
      </c>
    </row>
    <row r="104" spans="1:12" ht="37.5" customHeight="1" hidden="1">
      <c r="A104" s="9"/>
      <c r="B104" s="52"/>
      <c r="C104" s="13" t="s">
        <v>47</v>
      </c>
      <c r="D104" s="13">
        <v>992</v>
      </c>
      <c r="E104" s="50" t="s">
        <v>19</v>
      </c>
      <c r="F104" s="50" t="s">
        <v>38</v>
      </c>
      <c r="G104" s="50"/>
      <c r="H104" s="50"/>
      <c r="I104" s="44">
        <f>I105</f>
        <v>0</v>
      </c>
      <c r="J104" s="53"/>
      <c r="K104" s="34">
        <f t="shared" si="13"/>
        <v>0</v>
      </c>
      <c r="L104" s="35" t="e">
        <f t="shared" si="14"/>
        <v>#DIV/0!</v>
      </c>
    </row>
    <row r="105" spans="1:12" ht="46.5" customHeight="1" hidden="1">
      <c r="A105" s="9"/>
      <c r="B105" s="52"/>
      <c r="C105" s="13" t="s">
        <v>39</v>
      </c>
      <c r="D105" s="13">
        <v>992</v>
      </c>
      <c r="E105" s="50" t="s">
        <v>19</v>
      </c>
      <c r="F105" s="50" t="s">
        <v>38</v>
      </c>
      <c r="G105" s="50" t="s">
        <v>40</v>
      </c>
      <c r="H105" s="50"/>
      <c r="I105" s="44">
        <f>I106+I108+I110</f>
        <v>0</v>
      </c>
      <c r="J105" s="53"/>
      <c r="K105" s="34">
        <f t="shared" si="13"/>
        <v>0</v>
      </c>
      <c r="L105" s="35" t="e">
        <f t="shared" si="14"/>
        <v>#DIV/0!</v>
      </c>
    </row>
    <row r="106" spans="1:12" ht="35.25" customHeight="1" hidden="1">
      <c r="A106" s="9"/>
      <c r="B106" s="52"/>
      <c r="C106" s="13" t="s">
        <v>48</v>
      </c>
      <c r="D106" s="13">
        <v>992</v>
      </c>
      <c r="E106" s="50" t="s">
        <v>19</v>
      </c>
      <c r="F106" s="50" t="s">
        <v>38</v>
      </c>
      <c r="G106" s="50" t="s">
        <v>49</v>
      </c>
      <c r="H106" s="50"/>
      <c r="I106" s="44">
        <f>I107</f>
        <v>0</v>
      </c>
      <c r="J106" s="53"/>
      <c r="K106" s="34">
        <f t="shared" si="13"/>
        <v>0</v>
      </c>
      <c r="L106" s="35" t="e">
        <f t="shared" si="14"/>
        <v>#DIV/0!</v>
      </c>
    </row>
    <row r="107" spans="1:12" ht="36" customHeight="1" hidden="1">
      <c r="A107" s="9"/>
      <c r="B107" s="52"/>
      <c r="C107" s="13" t="s">
        <v>34</v>
      </c>
      <c r="D107" s="13">
        <v>992</v>
      </c>
      <c r="E107" s="50" t="s">
        <v>19</v>
      </c>
      <c r="F107" s="50" t="s">
        <v>38</v>
      </c>
      <c r="G107" s="50" t="s">
        <v>49</v>
      </c>
      <c r="H107" s="50" t="s">
        <v>35</v>
      </c>
      <c r="I107" s="44"/>
      <c r="J107" s="53"/>
      <c r="K107" s="34">
        <f t="shared" si="13"/>
        <v>0</v>
      </c>
      <c r="L107" s="35" t="e">
        <f t="shared" si="14"/>
        <v>#DIV/0!</v>
      </c>
    </row>
    <row r="108" spans="1:12" ht="32.25" customHeight="1" hidden="1">
      <c r="A108" s="9"/>
      <c r="B108" s="52"/>
      <c r="C108" s="13" t="s">
        <v>50</v>
      </c>
      <c r="D108" s="13">
        <v>992</v>
      </c>
      <c r="E108" s="50" t="s">
        <v>19</v>
      </c>
      <c r="F108" s="50" t="s">
        <v>38</v>
      </c>
      <c r="G108" s="50" t="s">
        <v>51</v>
      </c>
      <c r="H108" s="50"/>
      <c r="I108" s="44">
        <f>I109</f>
        <v>0</v>
      </c>
      <c r="J108" s="53"/>
      <c r="K108" s="34">
        <f t="shared" si="13"/>
        <v>0</v>
      </c>
      <c r="L108" s="35" t="e">
        <f t="shared" si="14"/>
        <v>#DIV/0!</v>
      </c>
    </row>
    <row r="109" spans="1:12" ht="39" customHeight="1" hidden="1">
      <c r="A109" s="9"/>
      <c r="B109" s="52"/>
      <c r="C109" s="13" t="s">
        <v>34</v>
      </c>
      <c r="D109" s="13">
        <v>992</v>
      </c>
      <c r="E109" s="50" t="s">
        <v>19</v>
      </c>
      <c r="F109" s="50" t="s">
        <v>38</v>
      </c>
      <c r="G109" s="50" t="s">
        <v>51</v>
      </c>
      <c r="H109" s="50" t="s">
        <v>35</v>
      </c>
      <c r="I109" s="44"/>
      <c r="J109" s="53"/>
      <c r="K109" s="34">
        <f t="shared" si="13"/>
        <v>0</v>
      </c>
      <c r="L109" s="35" t="e">
        <f t="shared" si="14"/>
        <v>#DIV/0!</v>
      </c>
    </row>
    <row r="110" spans="1:12" ht="42" customHeight="1" hidden="1">
      <c r="A110" s="9"/>
      <c r="B110" s="52"/>
      <c r="C110" s="13" t="s">
        <v>107</v>
      </c>
      <c r="D110" s="13">
        <v>992</v>
      </c>
      <c r="E110" s="50" t="s">
        <v>19</v>
      </c>
      <c r="F110" s="50" t="s">
        <v>38</v>
      </c>
      <c r="G110" s="50" t="s">
        <v>89</v>
      </c>
      <c r="H110" s="50"/>
      <c r="I110" s="44">
        <f>I111</f>
        <v>0</v>
      </c>
      <c r="J110" s="53"/>
      <c r="K110" s="34">
        <f t="shared" si="13"/>
        <v>0</v>
      </c>
      <c r="L110" s="35" t="e">
        <f t="shared" si="14"/>
        <v>#DIV/0!</v>
      </c>
    </row>
    <row r="111" spans="1:12" ht="50.25" customHeight="1" hidden="1">
      <c r="A111" s="9"/>
      <c r="B111" s="52"/>
      <c r="C111" s="13" t="s">
        <v>34</v>
      </c>
      <c r="D111" s="13">
        <v>992</v>
      </c>
      <c r="E111" s="50" t="s">
        <v>19</v>
      </c>
      <c r="F111" s="50" t="s">
        <v>38</v>
      </c>
      <c r="G111" s="50" t="s">
        <v>89</v>
      </c>
      <c r="H111" s="50" t="s">
        <v>35</v>
      </c>
      <c r="I111" s="44"/>
      <c r="J111" s="53"/>
      <c r="K111" s="34">
        <f t="shared" si="13"/>
        <v>0</v>
      </c>
      <c r="L111" s="35" t="e">
        <f t="shared" si="14"/>
        <v>#DIV/0!</v>
      </c>
    </row>
    <row r="112" spans="1:12" ht="108" customHeight="1">
      <c r="A112" s="9"/>
      <c r="B112" s="52"/>
      <c r="C112" s="13" t="s">
        <v>268</v>
      </c>
      <c r="D112" s="13">
        <v>992</v>
      </c>
      <c r="E112" s="50" t="s">
        <v>19</v>
      </c>
      <c r="F112" s="50" t="s">
        <v>27</v>
      </c>
      <c r="G112" s="50"/>
      <c r="H112" s="50"/>
      <c r="I112" s="44">
        <f>I114</f>
        <v>100000</v>
      </c>
      <c r="J112" s="44">
        <f>J114</f>
        <v>18640</v>
      </c>
      <c r="K112" s="34">
        <f t="shared" si="13"/>
        <v>-81360</v>
      </c>
      <c r="L112" s="35">
        <f t="shared" si="14"/>
        <v>18.64</v>
      </c>
    </row>
    <row r="113" spans="1:12" ht="93" customHeight="1">
      <c r="A113" s="9"/>
      <c r="B113" s="52"/>
      <c r="C113" s="66" t="s">
        <v>245</v>
      </c>
      <c r="D113" s="13">
        <v>992</v>
      </c>
      <c r="E113" s="50" t="s">
        <v>19</v>
      </c>
      <c r="F113" s="50" t="s">
        <v>27</v>
      </c>
      <c r="G113" s="50" t="s">
        <v>154</v>
      </c>
      <c r="H113" s="50"/>
      <c r="I113" s="44">
        <f>I114</f>
        <v>100000</v>
      </c>
      <c r="J113" s="44">
        <f>J114</f>
        <v>18640</v>
      </c>
      <c r="K113" s="34">
        <f t="shared" si="13"/>
        <v>-81360</v>
      </c>
      <c r="L113" s="35">
        <f t="shared" si="14"/>
        <v>18.64</v>
      </c>
    </row>
    <row r="114" spans="1:12" ht="37.5" customHeight="1">
      <c r="A114" s="9"/>
      <c r="B114" s="52"/>
      <c r="C114" s="13" t="s">
        <v>256</v>
      </c>
      <c r="D114" s="13">
        <v>992</v>
      </c>
      <c r="E114" s="50" t="s">
        <v>19</v>
      </c>
      <c r="F114" s="50" t="s">
        <v>27</v>
      </c>
      <c r="G114" s="50" t="s">
        <v>159</v>
      </c>
      <c r="H114" s="50"/>
      <c r="I114" s="44">
        <f>I116</f>
        <v>100000</v>
      </c>
      <c r="J114" s="44">
        <f>J116</f>
        <v>18640</v>
      </c>
      <c r="K114" s="34">
        <f t="shared" si="13"/>
        <v>-81360</v>
      </c>
      <c r="L114" s="35">
        <f t="shared" si="14"/>
        <v>18.64</v>
      </c>
    </row>
    <row r="115" spans="1:12" ht="53.25" customHeight="1">
      <c r="A115" s="9"/>
      <c r="B115" s="52"/>
      <c r="C115" s="13" t="s">
        <v>209</v>
      </c>
      <c r="D115" s="13">
        <v>992</v>
      </c>
      <c r="E115" s="50" t="s">
        <v>19</v>
      </c>
      <c r="F115" s="50" t="s">
        <v>27</v>
      </c>
      <c r="G115" s="50" t="s">
        <v>219</v>
      </c>
      <c r="H115" s="50"/>
      <c r="I115" s="44">
        <f>I116</f>
        <v>100000</v>
      </c>
      <c r="J115" s="44">
        <f>J116</f>
        <v>18640</v>
      </c>
      <c r="K115" s="34">
        <f>J115-I115</f>
        <v>-81360</v>
      </c>
      <c r="L115" s="35">
        <f>J115/I115*100</f>
        <v>18.64</v>
      </c>
    </row>
    <row r="116" spans="1:12" ht="44.25" customHeight="1">
      <c r="A116" s="9"/>
      <c r="B116" s="52"/>
      <c r="C116" s="13" t="s">
        <v>250</v>
      </c>
      <c r="D116" s="13">
        <v>992</v>
      </c>
      <c r="E116" s="50" t="s">
        <v>19</v>
      </c>
      <c r="F116" s="50" t="s">
        <v>27</v>
      </c>
      <c r="G116" s="50" t="s">
        <v>190</v>
      </c>
      <c r="H116" s="50"/>
      <c r="I116" s="44">
        <f>I117</f>
        <v>100000</v>
      </c>
      <c r="J116" s="44">
        <f>J117</f>
        <v>18640</v>
      </c>
      <c r="K116" s="34">
        <f>J116-I116</f>
        <v>-81360</v>
      </c>
      <c r="L116" s="35">
        <f>J116/I116*100</f>
        <v>18.64</v>
      </c>
    </row>
    <row r="117" spans="1:12" ht="77.25" customHeight="1">
      <c r="A117" s="9"/>
      <c r="B117" s="52"/>
      <c r="C117" s="13" t="s">
        <v>270</v>
      </c>
      <c r="D117" s="13">
        <v>992</v>
      </c>
      <c r="E117" s="50" t="s">
        <v>19</v>
      </c>
      <c r="F117" s="50" t="s">
        <v>27</v>
      </c>
      <c r="G117" s="50" t="s">
        <v>190</v>
      </c>
      <c r="H117" s="50" t="s">
        <v>115</v>
      </c>
      <c r="I117" s="44">
        <v>100000</v>
      </c>
      <c r="J117" s="44">
        <v>18640</v>
      </c>
      <c r="K117" s="34">
        <f>J117-I117</f>
        <v>-81360</v>
      </c>
      <c r="L117" s="35">
        <f>J117/I117*100</f>
        <v>18.64</v>
      </c>
    </row>
    <row r="118" spans="1:12" ht="52.5" customHeight="1">
      <c r="A118" s="9"/>
      <c r="B118" s="52"/>
      <c r="C118" s="68" t="s">
        <v>47</v>
      </c>
      <c r="D118" s="13">
        <v>992</v>
      </c>
      <c r="E118" s="50" t="s">
        <v>19</v>
      </c>
      <c r="F118" s="50" t="s">
        <v>38</v>
      </c>
      <c r="G118" s="50"/>
      <c r="H118" s="50"/>
      <c r="I118" s="44">
        <f>I119</f>
        <v>60000</v>
      </c>
      <c r="J118" s="44">
        <f>J119</f>
        <v>0</v>
      </c>
      <c r="K118" s="34">
        <f aca="true" t="shared" si="15" ref="K118:K124">J118-I118</f>
        <v>-60000</v>
      </c>
      <c r="L118" s="35">
        <f aca="true" t="shared" si="16" ref="L118:L124">J118/I118*100</f>
        <v>0</v>
      </c>
    </row>
    <row r="119" spans="1:12" ht="96.75" customHeight="1">
      <c r="A119" s="9"/>
      <c r="B119" s="52"/>
      <c r="C119" s="66" t="s">
        <v>245</v>
      </c>
      <c r="D119" s="13">
        <v>992</v>
      </c>
      <c r="E119" s="50" t="s">
        <v>19</v>
      </c>
      <c r="F119" s="50" t="s">
        <v>38</v>
      </c>
      <c r="G119" s="50" t="s">
        <v>154</v>
      </c>
      <c r="H119" s="50"/>
      <c r="I119" s="44">
        <f>I120</f>
        <v>60000</v>
      </c>
      <c r="J119" s="44">
        <f>J120</f>
        <v>0</v>
      </c>
      <c r="K119" s="34">
        <f t="shared" si="15"/>
        <v>-60000</v>
      </c>
      <c r="L119" s="35">
        <f t="shared" si="16"/>
        <v>0</v>
      </c>
    </row>
    <row r="120" spans="1:12" ht="36.75" customHeight="1">
      <c r="A120" s="9"/>
      <c r="B120" s="52"/>
      <c r="C120" s="13" t="s">
        <v>256</v>
      </c>
      <c r="D120" s="13">
        <v>992</v>
      </c>
      <c r="E120" s="50" t="s">
        <v>19</v>
      </c>
      <c r="F120" s="50" t="s">
        <v>38</v>
      </c>
      <c r="G120" s="50" t="s">
        <v>159</v>
      </c>
      <c r="H120" s="50"/>
      <c r="I120" s="44">
        <f>I122</f>
        <v>60000</v>
      </c>
      <c r="J120" s="44">
        <f>J122</f>
        <v>0</v>
      </c>
      <c r="K120" s="34">
        <f t="shared" si="15"/>
        <v>-60000</v>
      </c>
      <c r="L120" s="35">
        <f t="shared" si="16"/>
        <v>0</v>
      </c>
    </row>
    <row r="121" spans="1:12" ht="51" customHeight="1">
      <c r="A121" s="9"/>
      <c r="B121" s="52"/>
      <c r="C121" s="68" t="s">
        <v>220</v>
      </c>
      <c r="D121" s="13">
        <v>992</v>
      </c>
      <c r="E121" s="50" t="s">
        <v>19</v>
      </c>
      <c r="F121" s="50" t="s">
        <v>38</v>
      </c>
      <c r="G121" s="50" t="s">
        <v>218</v>
      </c>
      <c r="H121" s="50"/>
      <c r="I121" s="44">
        <f>I122</f>
        <v>60000</v>
      </c>
      <c r="J121" s="44">
        <f>J122</f>
        <v>0</v>
      </c>
      <c r="K121" s="34">
        <f t="shared" si="15"/>
        <v>-60000</v>
      </c>
      <c r="L121" s="35">
        <f t="shared" si="16"/>
        <v>0</v>
      </c>
    </row>
    <row r="122" spans="1:12" ht="55.5" customHeight="1">
      <c r="A122" s="9"/>
      <c r="B122" s="52"/>
      <c r="C122" s="68" t="s">
        <v>251</v>
      </c>
      <c r="D122" s="13">
        <v>992</v>
      </c>
      <c r="E122" s="50" t="s">
        <v>19</v>
      </c>
      <c r="F122" s="50" t="s">
        <v>38</v>
      </c>
      <c r="G122" s="50" t="s">
        <v>257</v>
      </c>
      <c r="H122" s="50"/>
      <c r="I122" s="44">
        <f>I123+I124</f>
        <v>60000</v>
      </c>
      <c r="J122" s="44">
        <f>J123+J124</f>
        <v>0</v>
      </c>
      <c r="K122" s="34">
        <f t="shared" si="15"/>
        <v>-60000</v>
      </c>
      <c r="L122" s="35">
        <f t="shared" si="16"/>
        <v>0</v>
      </c>
    </row>
    <row r="123" spans="1:12" ht="68.25" customHeight="1" hidden="1">
      <c r="A123" s="9"/>
      <c r="B123" s="52"/>
      <c r="C123" s="13" t="s">
        <v>114</v>
      </c>
      <c r="D123" s="13">
        <v>992</v>
      </c>
      <c r="E123" s="50" t="s">
        <v>19</v>
      </c>
      <c r="F123" s="50" t="s">
        <v>38</v>
      </c>
      <c r="G123" s="50" t="s">
        <v>191</v>
      </c>
      <c r="H123" s="50" t="s">
        <v>115</v>
      </c>
      <c r="I123" s="44">
        <v>0</v>
      </c>
      <c r="J123" s="44">
        <f>11000-11000</f>
        <v>0</v>
      </c>
      <c r="K123" s="34">
        <f t="shared" si="15"/>
        <v>0</v>
      </c>
      <c r="L123" s="35" t="e">
        <f t="shared" si="16"/>
        <v>#DIV/0!</v>
      </c>
    </row>
    <row r="124" spans="1:12" ht="105.75" customHeight="1">
      <c r="A124" s="9"/>
      <c r="B124" s="52"/>
      <c r="C124" s="13" t="s">
        <v>279</v>
      </c>
      <c r="D124" s="13">
        <v>992</v>
      </c>
      <c r="E124" s="50" t="s">
        <v>19</v>
      </c>
      <c r="F124" s="50" t="s">
        <v>38</v>
      </c>
      <c r="G124" s="50" t="s">
        <v>257</v>
      </c>
      <c r="H124" s="50" t="s">
        <v>124</v>
      </c>
      <c r="I124" s="44">
        <v>60000</v>
      </c>
      <c r="J124" s="44">
        <f>5000-5000</f>
        <v>0</v>
      </c>
      <c r="K124" s="34">
        <f t="shared" si="15"/>
        <v>-60000</v>
      </c>
      <c r="L124" s="35">
        <f t="shared" si="16"/>
        <v>0</v>
      </c>
    </row>
    <row r="125" spans="1:12" ht="17.25" customHeight="1">
      <c r="A125" s="9"/>
      <c r="B125" s="52" t="s">
        <v>330</v>
      </c>
      <c r="C125" s="36" t="s">
        <v>52</v>
      </c>
      <c r="D125" s="36">
        <v>992</v>
      </c>
      <c r="E125" s="37" t="s">
        <v>22</v>
      </c>
      <c r="F125" s="37" t="s">
        <v>53</v>
      </c>
      <c r="G125" s="37"/>
      <c r="H125" s="37"/>
      <c r="I125" s="33">
        <f>I143+I154</f>
        <v>4455033.54</v>
      </c>
      <c r="J125" s="33">
        <f>J143+J154</f>
        <v>4264844.140000001</v>
      </c>
      <c r="K125" s="34">
        <f aca="true" t="shared" si="17" ref="K125:K149">J125-I125</f>
        <v>-190189.39999999944</v>
      </c>
      <c r="L125" s="35">
        <f aca="true" t="shared" si="18" ref="L125:L149">J125/I125*100</f>
        <v>95.73090980590014</v>
      </c>
    </row>
    <row r="126" spans="1:12" ht="37.5" hidden="1">
      <c r="A126" s="9"/>
      <c r="B126" s="52"/>
      <c r="C126" s="13" t="s">
        <v>54</v>
      </c>
      <c r="D126" s="13">
        <v>992</v>
      </c>
      <c r="E126" s="50" t="s">
        <v>22</v>
      </c>
      <c r="F126" s="50" t="s">
        <v>23</v>
      </c>
      <c r="G126" s="50"/>
      <c r="H126" s="50"/>
      <c r="I126" s="44">
        <f>I130+I127+I139</f>
        <v>0</v>
      </c>
      <c r="J126" s="44">
        <f>J130+J127+J139</f>
        <v>3</v>
      </c>
      <c r="K126" s="34">
        <f t="shared" si="17"/>
        <v>3</v>
      </c>
      <c r="L126" s="35" t="e">
        <f t="shared" si="18"/>
        <v>#DIV/0!</v>
      </c>
    </row>
    <row r="127" spans="1:12" ht="262.5" hidden="1">
      <c r="A127" s="9"/>
      <c r="B127" s="52"/>
      <c r="C127" s="13" t="s">
        <v>55</v>
      </c>
      <c r="D127" s="13">
        <v>992</v>
      </c>
      <c r="E127" s="50" t="s">
        <v>22</v>
      </c>
      <c r="F127" s="50" t="s">
        <v>23</v>
      </c>
      <c r="G127" s="50" t="s">
        <v>56</v>
      </c>
      <c r="H127" s="50"/>
      <c r="I127" s="44">
        <f>I128</f>
        <v>0</v>
      </c>
      <c r="J127" s="44">
        <f>J128</f>
        <v>1</v>
      </c>
      <c r="K127" s="34">
        <f t="shared" si="17"/>
        <v>1</v>
      </c>
      <c r="L127" s="35" t="e">
        <f t="shared" si="18"/>
        <v>#DIV/0!</v>
      </c>
    </row>
    <row r="128" spans="1:12" ht="18.75" hidden="1">
      <c r="A128" s="9"/>
      <c r="B128" s="52"/>
      <c r="C128" s="13" t="s">
        <v>28</v>
      </c>
      <c r="D128" s="13">
        <v>992</v>
      </c>
      <c r="E128" s="50" t="s">
        <v>22</v>
      </c>
      <c r="F128" s="50" t="s">
        <v>23</v>
      </c>
      <c r="G128" s="50" t="s">
        <v>56</v>
      </c>
      <c r="H128" s="50" t="s">
        <v>29</v>
      </c>
      <c r="I128" s="44">
        <v>0</v>
      </c>
      <c r="J128" s="44">
        <v>1</v>
      </c>
      <c r="K128" s="34">
        <f t="shared" si="17"/>
        <v>1</v>
      </c>
      <c r="L128" s="35" t="e">
        <f t="shared" si="18"/>
        <v>#DIV/0!</v>
      </c>
    </row>
    <row r="129" spans="1:12" ht="18.75" hidden="1">
      <c r="A129" s="9"/>
      <c r="B129" s="52"/>
      <c r="C129" s="13"/>
      <c r="D129" s="13">
        <v>992</v>
      </c>
      <c r="E129" s="50"/>
      <c r="F129" s="50"/>
      <c r="G129" s="50"/>
      <c r="H129" s="50"/>
      <c r="I129" s="44"/>
      <c r="J129" s="44"/>
      <c r="K129" s="34">
        <f t="shared" si="17"/>
        <v>0</v>
      </c>
      <c r="L129" s="35" t="e">
        <f t="shared" si="18"/>
        <v>#DIV/0!</v>
      </c>
    </row>
    <row r="130" spans="1:12" ht="37.5" hidden="1">
      <c r="A130" s="9"/>
      <c r="B130" s="52"/>
      <c r="C130" s="13" t="s">
        <v>57</v>
      </c>
      <c r="D130" s="13">
        <v>992</v>
      </c>
      <c r="E130" s="50" t="s">
        <v>22</v>
      </c>
      <c r="F130" s="50" t="s">
        <v>23</v>
      </c>
      <c r="G130" s="50" t="s">
        <v>30</v>
      </c>
      <c r="H130" s="50"/>
      <c r="I130" s="44">
        <f>I131+I136+I134</f>
        <v>0</v>
      </c>
      <c r="J130" s="44">
        <f>J131+J136+J134</f>
        <v>1</v>
      </c>
      <c r="K130" s="34">
        <f t="shared" si="17"/>
        <v>1</v>
      </c>
      <c r="L130" s="35" t="e">
        <f t="shared" si="18"/>
        <v>#DIV/0!</v>
      </c>
    </row>
    <row r="131" spans="1:12" ht="56.25" hidden="1">
      <c r="A131" s="9"/>
      <c r="B131" s="52"/>
      <c r="C131" s="13" t="s">
        <v>58</v>
      </c>
      <c r="D131" s="13">
        <v>992</v>
      </c>
      <c r="E131" s="50" t="s">
        <v>22</v>
      </c>
      <c r="F131" s="50" t="s">
        <v>23</v>
      </c>
      <c r="G131" s="50" t="s">
        <v>59</v>
      </c>
      <c r="H131" s="50"/>
      <c r="I131" s="44">
        <v>0</v>
      </c>
      <c r="J131" s="44">
        <v>0</v>
      </c>
      <c r="K131" s="34">
        <f t="shared" si="17"/>
        <v>0</v>
      </c>
      <c r="L131" s="35" t="e">
        <f t="shared" si="18"/>
        <v>#DIV/0!</v>
      </c>
    </row>
    <row r="132" spans="1:12" ht="75" hidden="1">
      <c r="A132" s="9"/>
      <c r="B132" s="52"/>
      <c r="C132" s="13" t="s">
        <v>20</v>
      </c>
      <c r="D132" s="13">
        <v>992</v>
      </c>
      <c r="E132" s="50" t="s">
        <v>22</v>
      </c>
      <c r="F132" s="50" t="s">
        <v>23</v>
      </c>
      <c r="G132" s="50" t="s">
        <v>60</v>
      </c>
      <c r="H132" s="50" t="s">
        <v>21</v>
      </c>
      <c r="I132" s="44"/>
      <c r="J132" s="44"/>
      <c r="K132" s="34">
        <f t="shared" si="17"/>
        <v>0</v>
      </c>
      <c r="L132" s="35" t="e">
        <f t="shared" si="18"/>
        <v>#DIV/0!</v>
      </c>
    </row>
    <row r="133" spans="1:12" ht="18.75" hidden="1">
      <c r="A133" s="9"/>
      <c r="B133" s="52"/>
      <c r="C133" s="13" t="s">
        <v>28</v>
      </c>
      <c r="D133" s="13">
        <v>992</v>
      </c>
      <c r="E133" s="50" t="s">
        <v>22</v>
      </c>
      <c r="F133" s="50" t="s">
        <v>23</v>
      </c>
      <c r="G133" s="50" t="s">
        <v>59</v>
      </c>
      <c r="H133" s="50" t="s">
        <v>29</v>
      </c>
      <c r="I133" s="44">
        <v>0</v>
      </c>
      <c r="J133" s="44">
        <v>0</v>
      </c>
      <c r="K133" s="34">
        <f t="shared" si="17"/>
        <v>0</v>
      </c>
      <c r="L133" s="35" t="e">
        <f t="shared" si="18"/>
        <v>#DIV/0!</v>
      </c>
    </row>
    <row r="134" spans="1:12" ht="75" hidden="1">
      <c r="A134" s="9"/>
      <c r="B134" s="52"/>
      <c r="C134" s="13" t="s">
        <v>61</v>
      </c>
      <c r="D134" s="13">
        <v>992</v>
      </c>
      <c r="E134" s="50" t="s">
        <v>22</v>
      </c>
      <c r="F134" s="50" t="s">
        <v>23</v>
      </c>
      <c r="G134" s="50" t="s">
        <v>62</v>
      </c>
      <c r="H134" s="50"/>
      <c r="I134" s="44">
        <f>I135</f>
        <v>0</v>
      </c>
      <c r="J134" s="44">
        <f>J135</f>
        <v>0</v>
      </c>
      <c r="K134" s="34">
        <f t="shared" si="17"/>
        <v>0</v>
      </c>
      <c r="L134" s="35" t="e">
        <f t="shared" si="18"/>
        <v>#DIV/0!</v>
      </c>
    </row>
    <row r="135" spans="1:12" ht="18.75" hidden="1">
      <c r="A135" s="9"/>
      <c r="B135" s="52"/>
      <c r="C135" s="13" t="s">
        <v>28</v>
      </c>
      <c r="D135" s="13">
        <v>992</v>
      </c>
      <c r="E135" s="50" t="s">
        <v>22</v>
      </c>
      <c r="F135" s="50" t="s">
        <v>23</v>
      </c>
      <c r="G135" s="50" t="s">
        <v>62</v>
      </c>
      <c r="H135" s="50" t="s">
        <v>29</v>
      </c>
      <c r="I135" s="44"/>
      <c r="J135" s="44"/>
      <c r="K135" s="34">
        <f t="shared" si="17"/>
        <v>0</v>
      </c>
      <c r="L135" s="35" t="e">
        <f t="shared" si="18"/>
        <v>#DIV/0!</v>
      </c>
    </row>
    <row r="136" spans="1:12" ht="93.75" hidden="1">
      <c r="A136" s="9"/>
      <c r="B136" s="52"/>
      <c r="C136" s="13" t="s">
        <v>63</v>
      </c>
      <c r="D136" s="13">
        <v>992</v>
      </c>
      <c r="E136" s="50" t="s">
        <v>22</v>
      </c>
      <c r="F136" s="50" t="s">
        <v>23</v>
      </c>
      <c r="G136" s="50" t="s">
        <v>64</v>
      </c>
      <c r="H136" s="50"/>
      <c r="I136" s="44">
        <f>I137+I138</f>
        <v>0</v>
      </c>
      <c r="J136" s="44">
        <f>J137+J138</f>
        <v>1</v>
      </c>
      <c r="K136" s="34">
        <f t="shared" si="17"/>
        <v>1</v>
      </c>
      <c r="L136" s="35" t="e">
        <f t="shared" si="18"/>
        <v>#DIV/0!</v>
      </c>
    </row>
    <row r="137" spans="1:12" ht="18.75" hidden="1">
      <c r="A137" s="9"/>
      <c r="B137" s="52"/>
      <c r="C137" s="13" t="s">
        <v>28</v>
      </c>
      <c r="D137" s="13">
        <v>992</v>
      </c>
      <c r="E137" s="50" t="s">
        <v>22</v>
      </c>
      <c r="F137" s="50" t="s">
        <v>23</v>
      </c>
      <c r="G137" s="50" t="s">
        <v>64</v>
      </c>
      <c r="H137" s="50" t="s">
        <v>29</v>
      </c>
      <c r="I137" s="44"/>
      <c r="J137" s="44"/>
      <c r="K137" s="34">
        <f t="shared" si="17"/>
        <v>0</v>
      </c>
      <c r="L137" s="35" t="e">
        <f t="shared" si="18"/>
        <v>#DIV/0!</v>
      </c>
    </row>
    <row r="138" spans="1:12" ht="12.75" customHeight="1" hidden="1">
      <c r="A138" s="9"/>
      <c r="B138" s="52"/>
      <c r="C138" s="13" t="s">
        <v>65</v>
      </c>
      <c r="D138" s="13">
        <v>992</v>
      </c>
      <c r="E138" s="50" t="s">
        <v>22</v>
      </c>
      <c r="F138" s="50" t="s">
        <v>23</v>
      </c>
      <c r="G138" s="50" t="s">
        <v>64</v>
      </c>
      <c r="H138" s="50" t="s">
        <v>66</v>
      </c>
      <c r="I138" s="44">
        <v>0</v>
      </c>
      <c r="J138" s="44">
        <v>1</v>
      </c>
      <c r="K138" s="34">
        <f t="shared" si="17"/>
        <v>1</v>
      </c>
      <c r="L138" s="35" t="e">
        <f t="shared" si="18"/>
        <v>#DIV/0!</v>
      </c>
    </row>
    <row r="139" spans="1:12" ht="12.75" customHeight="1" hidden="1">
      <c r="A139" s="9"/>
      <c r="B139" s="52"/>
      <c r="C139" s="13" t="s">
        <v>67</v>
      </c>
      <c r="D139" s="13">
        <v>992</v>
      </c>
      <c r="E139" s="50" t="s">
        <v>22</v>
      </c>
      <c r="F139" s="50" t="s">
        <v>46</v>
      </c>
      <c r="G139" s="50"/>
      <c r="H139" s="50"/>
      <c r="I139" s="44">
        <f>I140</f>
        <v>0</v>
      </c>
      <c r="J139" s="44">
        <f>J140</f>
        <v>1</v>
      </c>
      <c r="K139" s="34">
        <f t="shared" si="17"/>
        <v>1</v>
      </c>
      <c r="L139" s="35" t="e">
        <f t="shared" si="18"/>
        <v>#DIV/0!</v>
      </c>
    </row>
    <row r="140" spans="1:12" ht="12.75" customHeight="1" hidden="1">
      <c r="A140" s="9"/>
      <c r="B140" s="52"/>
      <c r="C140" s="13" t="s">
        <v>67</v>
      </c>
      <c r="D140" s="13">
        <v>992</v>
      </c>
      <c r="E140" s="50" t="s">
        <v>22</v>
      </c>
      <c r="F140" s="50" t="s">
        <v>46</v>
      </c>
      <c r="G140" s="50" t="s">
        <v>68</v>
      </c>
      <c r="H140" s="50"/>
      <c r="I140" s="44">
        <f>I142</f>
        <v>0</v>
      </c>
      <c r="J140" s="44">
        <f>J142</f>
        <v>1</v>
      </c>
      <c r="K140" s="34">
        <f t="shared" si="17"/>
        <v>1</v>
      </c>
      <c r="L140" s="35" t="e">
        <f t="shared" si="18"/>
        <v>#DIV/0!</v>
      </c>
    </row>
    <row r="141" spans="1:12" ht="12.75" customHeight="1" hidden="1">
      <c r="A141" s="9"/>
      <c r="B141" s="52"/>
      <c r="C141" s="13" t="s">
        <v>69</v>
      </c>
      <c r="D141" s="13">
        <v>992</v>
      </c>
      <c r="E141" s="50" t="s">
        <v>22</v>
      </c>
      <c r="F141" s="50" t="s">
        <v>46</v>
      </c>
      <c r="G141" s="50" t="s">
        <v>70</v>
      </c>
      <c r="H141" s="50"/>
      <c r="I141" s="44">
        <f>I142</f>
        <v>0</v>
      </c>
      <c r="J141" s="44">
        <f>J142</f>
        <v>1</v>
      </c>
      <c r="K141" s="34">
        <f t="shared" si="17"/>
        <v>1</v>
      </c>
      <c r="L141" s="35" t="e">
        <f t="shared" si="18"/>
        <v>#DIV/0!</v>
      </c>
    </row>
    <row r="142" spans="1:12" ht="12.75" customHeight="1" hidden="1">
      <c r="A142" s="9"/>
      <c r="B142" s="52"/>
      <c r="C142" s="13" t="s">
        <v>25</v>
      </c>
      <c r="D142" s="13">
        <v>992</v>
      </c>
      <c r="E142" s="50" t="s">
        <v>22</v>
      </c>
      <c r="F142" s="50" t="s">
        <v>46</v>
      </c>
      <c r="G142" s="50" t="s">
        <v>70</v>
      </c>
      <c r="H142" s="50" t="s">
        <v>26</v>
      </c>
      <c r="I142" s="44">
        <v>0</v>
      </c>
      <c r="J142" s="44">
        <v>1</v>
      </c>
      <c r="K142" s="34">
        <f t="shared" si="17"/>
        <v>1</v>
      </c>
      <c r="L142" s="35" t="e">
        <f t="shared" si="18"/>
        <v>#DIV/0!</v>
      </c>
    </row>
    <row r="143" spans="1:12" ht="33" customHeight="1">
      <c r="A143" s="9"/>
      <c r="B143" s="52"/>
      <c r="C143" s="13" t="s">
        <v>269</v>
      </c>
      <c r="D143" s="13">
        <v>992</v>
      </c>
      <c r="E143" s="50" t="s">
        <v>22</v>
      </c>
      <c r="F143" s="50" t="s">
        <v>46</v>
      </c>
      <c r="G143" s="50"/>
      <c r="H143" s="50"/>
      <c r="I143" s="44">
        <f>I144+I146+I151</f>
        <v>4345033.54</v>
      </c>
      <c r="J143" s="44">
        <f>J144+J146</f>
        <v>4240844.140000001</v>
      </c>
      <c r="K143" s="34">
        <f t="shared" si="17"/>
        <v>-104189.39999999944</v>
      </c>
      <c r="L143" s="35">
        <f t="shared" si="18"/>
        <v>97.60210366523432</v>
      </c>
    </row>
    <row r="144" spans="1:12" ht="150" hidden="1">
      <c r="A144" s="9"/>
      <c r="B144" s="52"/>
      <c r="C144" s="13" t="s">
        <v>71</v>
      </c>
      <c r="D144" s="13">
        <v>992</v>
      </c>
      <c r="E144" s="50" t="s">
        <v>22</v>
      </c>
      <c r="F144" s="50" t="s">
        <v>46</v>
      </c>
      <c r="G144" s="50" t="s">
        <v>70</v>
      </c>
      <c r="H144" s="50"/>
      <c r="I144" s="44">
        <f>I145</f>
        <v>0</v>
      </c>
      <c r="J144" s="44">
        <f>J145</f>
        <v>0</v>
      </c>
      <c r="K144" s="34">
        <f t="shared" si="17"/>
        <v>0</v>
      </c>
      <c r="L144" s="35" t="e">
        <f t="shared" si="18"/>
        <v>#DIV/0!</v>
      </c>
    </row>
    <row r="145" spans="1:12" ht="39.75" customHeight="1" hidden="1">
      <c r="A145" s="9"/>
      <c r="B145" s="52"/>
      <c r="C145" s="13" t="s">
        <v>34</v>
      </c>
      <c r="D145" s="13">
        <v>992</v>
      </c>
      <c r="E145" s="50" t="s">
        <v>22</v>
      </c>
      <c r="F145" s="50" t="s">
        <v>46</v>
      </c>
      <c r="G145" s="50" t="s">
        <v>70</v>
      </c>
      <c r="H145" s="50" t="s">
        <v>35</v>
      </c>
      <c r="I145" s="44"/>
      <c r="J145" s="44"/>
      <c r="K145" s="34">
        <f t="shared" si="17"/>
        <v>0</v>
      </c>
      <c r="L145" s="35" t="e">
        <f t="shared" si="18"/>
        <v>#DIV/0!</v>
      </c>
    </row>
    <row r="146" spans="1:12" ht="71.25" customHeight="1">
      <c r="A146" s="9"/>
      <c r="B146" s="52"/>
      <c r="C146" s="13" t="s">
        <v>258</v>
      </c>
      <c r="D146" s="13">
        <v>992</v>
      </c>
      <c r="E146" s="50" t="s">
        <v>22</v>
      </c>
      <c r="F146" s="50" t="s">
        <v>46</v>
      </c>
      <c r="G146" s="54" t="s">
        <v>160</v>
      </c>
      <c r="H146" s="54"/>
      <c r="I146" s="44">
        <f>I147</f>
        <v>3492733.54</v>
      </c>
      <c r="J146" s="44">
        <f>J147+J152</f>
        <v>4240844.140000001</v>
      </c>
      <c r="K146" s="34">
        <f t="shared" si="17"/>
        <v>748110.6000000006</v>
      </c>
      <c r="L146" s="35">
        <f t="shared" si="18"/>
        <v>121.4190573495624</v>
      </c>
    </row>
    <row r="147" spans="1:12" ht="186.75" customHeight="1">
      <c r="A147" s="9"/>
      <c r="B147" s="52"/>
      <c r="C147" s="13" t="s">
        <v>71</v>
      </c>
      <c r="D147" s="13">
        <v>992</v>
      </c>
      <c r="E147" s="54" t="s">
        <v>22</v>
      </c>
      <c r="F147" s="54" t="s">
        <v>46</v>
      </c>
      <c r="G147" s="54" t="s">
        <v>161</v>
      </c>
      <c r="H147" s="54"/>
      <c r="I147" s="44">
        <f>I148+I149</f>
        <v>3492733.54</v>
      </c>
      <c r="J147" s="44">
        <f>J148+J149</f>
        <v>3388544.14</v>
      </c>
      <c r="K147" s="34">
        <f t="shared" si="17"/>
        <v>-104189.3999999999</v>
      </c>
      <c r="L147" s="35">
        <f t="shared" si="18"/>
        <v>97.01696683108555</v>
      </c>
    </row>
    <row r="148" spans="1:12" ht="74.25" customHeight="1">
      <c r="A148" s="9"/>
      <c r="B148" s="52"/>
      <c r="C148" s="13" t="s">
        <v>270</v>
      </c>
      <c r="D148" s="13">
        <v>992</v>
      </c>
      <c r="E148" s="54" t="s">
        <v>22</v>
      </c>
      <c r="F148" s="54" t="s">
        <v>46</v>
      </c>
      <c r="G148" s="54" t="s">
        <v>161</v>
      </c>
      <c r="H148" s="54" t="s">
        <v>115</v>
      </c>
      <c r="I148" s="44">
        <v>2882419.27</v>
      </c>
      <c r="J148" s="53">
        <v>2778229.87</v>
      </c>
      <c r="K148" s="34">
        <f t="shared" si="17"/>
        <v>-104189.3999999999</v>
      </c>
      <c r="L148" s="35">
        <f t="shared" si="18"/>
        <v>96.38534889478449</v>
      </c>
    </row>
    <row r="149" spans="1:12" ht="30" customHeight="1">
      <c r="A149" s="9"/>
      <c r="B149" s="52"/>
      <c r="C149" s="13" t="s">
        <v>301</v>
      </c>
      <c r="D149" s="13">
        <v>992</v>
      </c>
      <c r="E149" s="54" t="s">
        <v>22</v>
      </c>
      <c r="F149" s="54" t="s">
        <v>46</v>
      </c>
      <c r="G149" s="54" t="s">
        <v>161</v>
      </c>
      <c r="H149" s="54" t="s">
        <v>300</v>
      </c>
      <c r="I149" s="44">
        <v>610314.27</v>
      </c>
      <c r="J149" s="53">
        <v>610314.27</v>
      </c>
      <c r="K149" s="34">
        <f t="shared" si="17"/>
        <v>0</v>
      </c>
      <c r="L149" s="35">
        <f t="shared" si="18"/>
        <v>100</v>
      </c>
    </row>
    <row r="150" spans="1:12" ht="31.5" customHeight="1" hidden="1">
      <c r="A150" s="9"/>
      <c r="B150" s="52"/>
      <c r="C150" s="13"/>
      <c r="D150" s="13"/>
      <c r="E150" s="54"/>
      <c r="F150" s="54"/>
      <c r="G150" s="54"/>
      <c r="H150" s="54"/>
      <c r="I150" s="44"/>
      <c r="J150" s="53"/>
      <c r="K150" s="34"/>
      <c r="L150" s="35"/>
    </row>
    <row r="151" spans="1:12" ht="40.5" customHeight="1">
      <c r="A151" s="9"/>
      <c r="B151" s="52"/>
      <c r="C151" s="13" t="s">
        <v>305</v>
      </c>
      <c r="D151" s="68">
        <v>992</v>
      </c>
      <c r="E151" s="69" t="s">
        <v>22</v>
      </c>
      <c r="F151" s="69" t="s">
        <v>46</v>
      </c>
      <c r="G151" s="69" t="s">
        <v>304</v>
      </c>
      <c r="H151" s="69"/>
      <c r="I151" s="15">
        <f>I152</f>
        <v>852300</v>
      </c>
      <c r="J151" s="53">
        <f>J152</f>
        <v>852300</v>
      </c>
      <c r="K151" s="34">
        <f>J151-I151</f>
        <v>0</v>
      </c>
      <c r="L151" s="35">
        <f>J151/I151*100</f>
        <v>100</v>
      </c>
    </row>
    <row r="152" spans="1:12" ht="113.25" customHeight="1">
      <c r="A152" s="9"/>
      <c r="B152" s="52"/>
      <c r="C152" s="13" t="s">
        <v>303</v>
      </c>
      <c r="D152" s="13">
        <v>992</v>
      </c>
      <c r="E152" s="54" t="s">
        <v>22</v>
      </c>
      <c r="F152" s="54" t="s">
        <v>46</v>
      </c>
      <c r="G152" s="54" t="s">
        <v>302</v>
      </c>
      <c r="H152" s="54"/>
      <c r="I152" s="44">
        <f>I153</f>
        <v>852300</v>
      </c>
      <c r="J152" s="53">
        <f>J153</f>
        <v>852300</v>
      </c>
      <c r="K152" s="34">
        <f>J152-I152</f>
        <v>0</v>
      </c>
      <c r="L152" s="35">
        <f>J152/I152*100</f>
        <v>100</v>
      </c>
    </row>
    <row r="153" spans="1:12" ht="93" customHeight="1">
      <c r="A153" s="9"/>
      <c r="B153" s="52"/>
      <c r="C153" s="13" t="s">
        <v>270</v>
      </c>
      <c r="D153" s="13">
        <v>992</v>
      </c>
      <c r="E153" s="54" t="s">
        <v>22</v>
      </c>
      <c r="F153" s="54" t="s">
        <v>46</v>
      </c>
      <c r="G153" s="54" t="s">
        <v>302</v>
      </c>
      <c r="H153" s="54" t="s">
        <v>115</v>
      </c>
      <c r="I153" s="44">
        <v>852300</v>
      </c>
      <c r="J153" s="53">
        <v>852300</v>
      </c>
      <c r="K153" s="34">
        <f>J153-I153</f>
        <v>0</v>
      </c>
      <c r="L153" s="35">
        <f>J153/I153*100</f>
        <v>100</v>
      </c>
    </row>
    <row r="154" spans="1:13" s="12" customFormat="1" ht="39" customHeight="1">
      <c r="A154" s="11"/>
      <c r="B154" s="59"/>
      <c r="C154" s="36" t="s">
        <v>184</v>
      </c>
      <c r="D154" s="36">
        <v>992</v>
      </c>
      <c r="E154" s="62" t="s">
        <v>22</v>
      </c>
      <c r="F154" s="62" t="s">
        <v>33</v>
      </c>
      <c r="G154" s="62"/>
      <c r="H154" s="62"/>
      <c r="I154" s="33">
        <f>I160+I155</f>
        <v>110000</v>
      </c>
      <c r="J154" s="33">
        <f>J160</f>
        <v>24000</v>
      </c>
      <c r="K154" s="34">
        <f>J154-I154</f>
        <v>-86000</v>
      </c>
      <c r="L154" s="35">
        <f>J154/I154*100</f>
        <v>21.818181818181817</v>
      </c>
      <c r="M154" s="16"/>
    </row>
    <row r="155" spans="1:12" s="12" customFormat="1" ht="66" customHeight="1">
      <c r="A155" s="11"/>
      <c r="B155" s="59"/>
      <c r="C155" s="13" t="s">
        <v>245</v>
      </c>
      <c r="D155" s="13">
        <v>992</v>
      </c>
      <c r="E155" s="54" t="s">
        <v>22</v>
      </c>
      <c r="F155" s="54" t="s">
        <v>33</v>
      </c>
      <c r="G155" s="50" t="s">
        <v>154</v>
      </c>
      <c r="H155" s="54"/>
      <c r="I155" s="44">
        <f aca="true" t="shared" si="19" ref="I155:J158">I156</f>
        <v>10000</v>
      </c>
      <c r="J155" s="44">
        <f t="shared" si="19"/>
        <v>0</v>
      </c>
      <c r="K155" s="34">
        <f aca="true" t="shared" si="20" ref="K155:K166">J155-I155</f>
        <v>-10000</v>
      </c>
      <c r="L155" s="35">
        <f aca="true" t="shared" si="21" ref="L155:L166">J155/I155*100</f>
        <v>0</v>
      </c>
    </row>
    <row r="156" spans="1:12" ht="48.75" customHeight="1">
      <c r="A156" s="9"/>
      <c r="B156" s="52"/>
      <c r="C156" s="13" t="s">
        <v>236</v>
      </c>
      <c r="D156" s="13">
        <v>992</v>
      </c>
      <c r="E156" s="54" t="s">
        <v>22</v>
      </c>
      <c r="F156" s="54" t="s">
        <v>33</v>
      </c>
      <c r="G156" s="50" t="s">
        <v>237</v>
      </c>
      <c r="H156" s="54"/>
      <c r="I156" s="44">
        <f t="shared" si="19"/>
        <v>10000</v>
      </c>
      <c r="J156" s="44">
        <f t="shared" si="19"/>
        <v>0</v>
      </c>
      <c r="K156" s="34">
        <f t="shared" si="20"/>
        <v>-10000</v>
      </c>
      <c r="L156" s="35">
        <f t="shared" si="21"/>
        <v>0</v>
      </c>
    </row>
    <row r="157" spans="1:12" ht="90.75" customHeight="1" hidden="1">
      <c r="A157" s="9"/>
      <c r="B157" s="52"/>
      <c r="C157" s="13" t="s">
        <v>252</v>
      </c>
      <c r="D157" s="13">
        <v>992</v>
      </c>
      <c r="E157" s="54" t="s">
        <v>22</v>
      </c>
      <c r="F157" s="54" t="s">
        <v>33</v>
      </c>
      <c r="G157" s="54" t="s">
        <v>238</v>
      </c>
      <c r="H157" s="54"/>
      <c r="I157" s="44">
        <f t="shared" si="19"/>
        <v>10000</v>
      </c>
      <c r="J157" s="44">
        <f t="shared" si="19"/>
        <v>0</v>
      </c>
      <c r="K157" s="34">
        <f t="shared" si="20"/>
        <v>-10000</v>
      </c>
      <c r="L157" s="35">
        <f t="shared" si="21"/>
        <v>0</v>
      </c>
    </row>
    <row r="158" spans="1:12" ht="82.5" customHeight="1">
      <c r="A158" s="9"/>
      <c r="B158" s="52"/>
      <c r="C158" s="13" t="s">
        <v>252</v>
      </c>
      <c r="D158" s="13">
        <v>992</v>
      </c>
      <c r="E158" s="54" t="s">
        <v>22</v>
      </c>
      <c r="F158" s="54" t="s">
        <v>33</v>
      </c>
      <c r="G158" s="54" t="s">
        <v>239</v>
      </c>
      <c r="H158" s="54"/>
      <c r="I158" s="44">
        <f t="shared" si="19"/>
        <v>10000</v>
      </c>
      <c r="J158" s="44">
        <f t="shared" si="19"/>
        <v>0</v>
      </c>
      <c r="K158" s="34">
        <f t="shared" si="20"/>
        <v>-10000</v>
      </c>
      <c r="L158" s="35">
        <f t="shared" si="21"/>
        <v>0</v>
      </c>
    </row>
    <row r="159" spans="1:12" ht="41.25" customHeight="1">
      <c r="A159" s="9"/>
      <c r="B159" s="52"/>
      <c r="C159" s="13" t="s">
        <v>114</v>
      </c>
      <c r="D159" s="13">
        <v>992</v>
      </c>
      <c r="E159" s="54" t="s">
        <v>22</v>
      </c>
      <c r="F159" s="54" t="s">
        <v>33</v>
      </c>
      <c r="G159" s="54" t="s">
        <v>239</v>
      </c>
      <c r="H159" s="54" t="s">
        <v>115</v>
      </c>
      <c r="I159" s="44">
        <v>10000</v>
      </c>
      <c r="J159" s="44">
        <v>0</v>
      </c>
      <c r="K159" s="34">
        <f t="shared" si="20"/>
        <v>-10000</v>
      </c>
      <c r="L159" s="35">
        <f t="shared" si="21"/>
        <v>0</v>
      </c>
    </row>
    <row r="160" spans="1:12" ht="71.25" customHeight="1">
      <c r="A160" s="9"/>
      <c r="B160" s="52"/>
      <c r="C160" s="13" t="s">
        <v>223</v>
      </c>
      <c r="D160" s="13">
        <v>992</v>
      </c>
      <c r="E160" s="54" t="s">
        <v>22</v>
      </c>
      <c r="F160" s="54" t="s">
        <v>33</v>
      </c>
      <c r="G160" s="50" t="s">
        <v>176</v>
      </c>
      <c r="H160" s="54"/>
      <c r="I160" s="44">
        <f>I165+I168</f>
        <v>100000</v>
      </c>
      <c r="J160" s="44">
        <f>J165+J168</f>
        <v>24000</v>
      </c>
      <c r="K160" s="34">
        <f t="shared" si="20"/>
        <v>-76000</v>
      </c>
      <c r="L160" s="35">
        <f t="shared" si="21"/>
        <v>24</v>
      </c>
    </row>
    <row r="161" spans="1:12" ht="54.75" customHeight="1" hidden="1">
      <c r="A161" s="9"/>
      <c r="B161" s="52"/>
      <c r="C161" s="13" t="s">
        <v>202</v>
      </c>
      <c r="D161" s="13">
        <v>992</v>
      </c>
      <c r="E161" s="54" t="s">
        <v>22</v>
      </c>
      <c r="F161" s="54" t="s">
        <v>33</v>
      </c>
      <c r="G161" s="50" t="s">
        <v>201</v>
      </c>
      <c r="H161" s="54"/>
      <c r="I161" s="44">
        <f>I162</f>
        <v>0</v>
      </c>
      <c r="J161" s="44">
        <f>J162</f>
        <v>1</v>
      </c>
      <c r="K161" s="34">
        <f t="shared" si="20"/>
        <v>1</v>
      </c>
      <c r="L161" s="35" t="e">
        <f t="shared" si="21"/>
        <v>#DIV/0!</v>
      </c>
    </row>
    <row r="162" spans="1:12" ht="54.75" customHeight="1" hidden="1">
      <c r="A162" s="9"/>
      <c r="B162" s="52"/>
      <c r="C162" s="13" t="s">
        <v>114</v>
      </c>
      <c r="D162" s="13">
        <v>992</v>
      </c>
      <c r="E162" s="54" t="s">
        <v>22</v>
      </c>
      <c r="F162" s="54" t="s">
        <v>33</v>
      </c>
      <c r="G162" s="50" t="s">
        <v>201</v>
      </c>
      <c r="H162" s="54" t="s">
        <v>115</v>
      </c>
      <c r="I162" s="44">
        <v>0</v>
      </c>
      <c r="J162" s="44">
        <v>1</v>
      </c>
      <c r="K162" s="34">
        <f t="shared" si="20"/>
        <v>1</v>
      </c>
      <c r="L162" s="35" t="e">
        <f t="shared" si="21"/>
        <v>#DIV/0!</v>
      </c>
    </row>
    <row r="163" spans="1:12" ht="75" customHeight="1">
      <c r="A163" s="9"/>
      <c r="B163" s="52"/>
      <c r="C163" s="13" t="s">
        <v>253</v>
      </c>
      <c r="D163" s="13">
        <v>992</v>
      </c>
      <c r="E163" s="54" t="s">
        <v>22</v>
      </c>
      <c r="F163" s="54" t="s">
        <v>33</v>
      </c>
      <c r="G163" s="50" t="s">
        <v>226</v>
      </c>
      <c r="H163" s="54"/>
      <c r="I163" s="44">
        <f aca="true" t="shared" si="22" ref="I163:J165">I164</f>
        <v>100000</v>
      </c>
      <c r="J163" s="44">
        <f t="shared" si="22"/>
        <v>24000</v>
      </c>
      <c r="K163" s="34">
        <f t="shared" si="20"/>
        <v>-76000</v>
      </c>
      <c r="L163" s="35">
        <f t="shared" si="21"/>
        <v>24</v>
      </c>
    </row>
    <row r="164" spans="1:12" ht="51.75" customHeight="1" hidden="1">
      <c r="A164" s="9"/>
      <c r="B164" s="52"/>
      <c r="C164" s="13" t="s">
        <v>217</v>
      </c>
      <c r="D164" s="13">
        <v>992</v>
      </c>
      <c r="E164" s="54" t="s">
        <v>22</v>
      </c>
      <c r="F164" s="54" t="s">
        <v>33</v>
      </c>
      <c r="G164" s="50" t="s">
        <v>225</v>
      </c>
      <c r="H164" s="54"/>
      <c r="I164" s="44">
        <f t="shared" si="22"/>
        <v>100000</v>
      </c>
      <c r="J164" s="44">
        <f t="shared" si="22"/>
        <v>24000</v>
      </c>
      <c r="K164" s="34">
        <f t="shared" si="20"/>
        <v>-76000</v>
      </c>
      <c r="L164" s="35">
        <f t="shared" si="21"/>
        <v>24</v>
      </c>
    </row>
    <row r="165" spans="1:12" ht="51.75" customHeight="1">
      <c r="A165" s="9"/>
      <c r="B165" s="52"/>
      <c r="C165" s="55" t="s">
        <v>217</v>
      </c>
      <c r="D165" s="13">
        <v>992</v>
      </c>
      <c r="E165" s="54" t="s">
        <v>22</v>
      </c>
      <c r="F165" s="54" t="s">
        <v>33</v>
      </c>
      <c r="G165" s="50" t="s">
        <v>285</v>
      </c>
      <c r="H165" s="54"/>
      <c r="I165" s="44">
        <f t="shared" si="22"/>
        <v>100000</v>
      </c>
      <c r="J165" s="44">
        <f t="shared" si="22"/>
        <v>24000</v>
      </c>
      <c r="K165" s="34">
        <f t="shared" si="20"/>
        <v>-76000</v>
      </c>
      <c r="L165" s="35">
        <f t="shared" si="21"/>
        <v>24</v>
      </c>
    </row>
    <row r="166" spans="1:12" ht="72.75" customHeight="1">
      <c r="A166" s="9"/>
      <c r="B166" s="52"/>
      <c r="C166" s="13" t="s">
        <v>270</v>
      </c>
      <c r="D166" s="13">
        <v>992</v>
      </c>
      <c r="E166" s="54" t="s">
        <v>22</v>
      </c>
      <c r="F166" s="54" t="s">
        <v>33</v>
      </c>
      <c r="G166" s="50" t="s">
        <v>285</v>
      </c>
      <c r="H166" s="54" t="s">
        <v>115</v>
      </c>
      <c r="I166" s="44">
        <v>100000</v>
      </c>
      <c r="J166" s="44">
        <v>24000</v>
      </c>
      <c r="K166" s="34">
        <f t="shared" si="20"/>
        <v>-76000</v>
      </c>
      <c r="L166" s="35">
        <f t="shared" si="21"/>
        <v>24</v>
      </c>
    </row>
    <row r="167" spans="1:12" ht="15.75" customHeight="1" hidden="1">
      <c r="A167" s="9"/>
      <c r="B167" s="52"/>
      <c r="C167" s="13" t="s">
        <v>131</v>
      </c>
      <c r="D167" s="13">
        <v>992</v>
      </c>
      <c r="E167" s="54" t="s">
        <v>22</v>
      </c>
      <c r="F167" s="54" t="s">
        <v>33</v>
      </c>
      <c r="G167" s="54" t="s">
        <v>156</v>
      </c>
      <c r="H167" s="54"/>
      <c r="I167" s="44">
        <f>I168</f>
        <v>0</v>
      </c>
      <c r="J167" s="53"/>
      <c r="K167" s="34">
        <f aca="true" t="shared" si="23" ref="K167:K185">J167-I167</f>
        <v>0</v>
      </c>
      <c r="L167" s="35" t="e">
        <f aca="true" t="shared" si="24" ref="L167:L185">J167/I167*100</f>
        <v>#DIV/0!</v>
      </c>
    </row>
    <row r="168" spans="1:12" ht="63" customHeight="1" hidden="1">
      <c r="A168" s="9"/>
      <c r="B168" s="52"/>
      <c r="C168" s="55" t="s">
        <v>217</v>
      </c>
      <c r="D168" s="13">
        <v>992</v>
      </c>
      <c r="E168" s="54" t="s">
        <v>22</v>
      </c>
      <c r="F168" s="54" t="s">
        <v>33</v>
      </c>
      <c r="G168" s="54" t="s">
        <v>285</v>
      </c>
      <c r="H168" s="54"/>
      <c r="I168" s="44">
        <v>0</v>
      </c>
      <c r="J168" s="44">
        <v>0</v>
      </c>
      <c r="K168" s="34">
        <f t="shared" si="23"/>
        <v>0</v>
      </c>
      <c r="L168" s="35" t="e">
        <f t="shared" si="24"/>
        <v>#DIV/0!</v>
      </c>
    </row>
    <row r="169" spans="1:12" ht="76.5" customHeight="1" hidden="1">
      <c r="A169" s="9"/>
      <c r="B169" s="52"/>
      <c r="C169" s="13" t="s">
        <v>270</v>
      </c>
      <c r="D169" s="13">
        <v>992</v>
      </c>
      <c r="E169" s="54" t="s">
        <v>22</v>
      </c>
      <c r="F169" s="54" t="s">
        <v>33</v>
      </c>
      <c r="G169" s="54" t="s">
        <v>285</v>
      </c>
      <c r="H169" s="54" t="s">
        <v>115</v>
      </c>
      <c r="I169" s="44">
        <v>0</v>
      </c>
      <c r="J169" s="44">
        <v>0</v>
      </c>
      <c r="K169" s="34">
        <f t="shared" si="23"/>
        <v>0</v>
      </c>
      <c r="L169" s="35" t="e">
        <f t="shared" si="24"/>
        <v>#DIV/0!</v>
      </c>
    </row>
    <row r="170" spans="1:12" ht="37.5" customHeight="1">
      <c r="A170" s="9"/>
      <c r="B170" s="52" t="s">
        <v>331</v>
      </c>
      <c r="C170" s="70" t="s">
        <v>72</v>
      </c>
      <c r="D170" s="36">
        <v>992</v>
      </c>
      <c r="E170" s="37" t="s">
        <v>23</v>
      </c>
      <c r="F170" s="37" t="s">
        <v>53</v>
      </c>
      <c r="G170" s="37"/>
      <c r="H170" s="37"/>
      <c r="I170" s="33">
        <f>I171+I175+I186</f>
        <v>14241364.12</v>
      </c>
      <c r="J170" s="33">
        <f>J171+J175+J186</f>
        <v>12020554.66</v>
      </c>
      <c r="K170" s="34">
        <f t="shared" si="23"/>
        <v>-2220809.459999999</v>
      </c>
      <c r="L170" s="35">
        <f t="shared" si="24"/>
        <v>84.40592178328491</v>
      </c>
    </row>
    <row r="171" spans="1:12" ht="21.75" customHeight="1" hidden="1">
      <c r="A171" s="9"/>
      <c r="B171" s="52"/>
      <c r="C171" s="36" t="s">
        <v>210</v>
      </c>
      <c r="D171" s="13">
        <v>992</v>
      </c>
      <c r="E171" s="50" t="s">
        <v>23</v>
      </c>
      <c r="F171" s="50" t="s">
        <v>15</v>
      </c>
      <c r="G171" s="37"/>
      <c r="H171" s="37"/>
      <c r="I171" s="44">
        <f aca="true" t="shared" si="25" ref="I171:J173">I172</f>
        <v>0</v>
      </c>
      <c r="J171" s="44">
        <f t="shared" si="25"/>
        <v>0</v>
      </c>
      <c r="K171" s="34">
        <f t="shared" si="23"/>
        <v>0</v>
      </c>
      <c r="L171" s="35" t="e">
        <f t="shared" si="24"/>
        <v>#DIV/0!</v>
      </c>
    </row>
    <row r="172" spans="1:12" ht="36.75" customHeight="1" hidden="1">
      <c r="A172" s="9"/>
      <c r="B172" s="52"/>
      <c r="C172" s="71" t="s">
        <v>211</v>
      </c>
      <c r="D172" s="13">
        <v>992</v>
      </c>
      <c r="E172" s="50" t="s">
        <v>23</v>
      </c>
      <c r="F172" s="50" t="s">
        <v>15</v>
      </c>
      <c r="G172" s="50" t="s">
        <v>206</v>
      </c>
      <c r="H172" s="50"/>
      <c r="I172" s="44">
        <f t="shared" si="25"/>
        <v>0</v>
      </c>
      <c r="J172" s="44">
        <f t="shared" si="25"/>
        <v>0</v>
      </c>
      <c r="K172" s="34">
        <f t="shared" si="23"/>
        <v>0</v>
      </c>
      <c r="L172" s="35" t="e">
        <f t="shared" si="24"/>
        <v>#DIV/0!</v>
      </c>
    </row>
    <row r="173" spans="1:12" ht="56.25" customHeight="1" hidden="1">
      <c r="A173" s="9"/>
      <c r="B173" s="52"/>
      <c r="C173" s="71" t="s">
        <v>212</v>
      </c>
      <c r="D173" s="13">
        <v>992</v>
      </c>
      <c r="E173" s="50" t="s">
        <v>23</v>
      </c>
      <c r="F173" s="50" t="s">
        <v>15</v>
      </c>
      <c r="G173" s="50" t="s">
        <v>207</v>
      </c>
      <c r="H173" s="50"/>
      <c r="I173" s="44">
        <f t="shared" si="25"/>
        <v>0</v>
      </c>
      <c r="J173" s="44">
        <f t="shared" si="25"/>
        <v>0</v>
      </c>
      <c r="K173" s="34">
        <f t="shared" si="23"/>
        <v>0</v>
      </c>
      <c r="L173" s="35" t="e">
        <f t="shared" si="24"/>
        <v>#DIV/0!</v>
      </c>
    </row>
    <row r="174" spans="1:12" ht="73.5" customHeight="1" hidden="1">
      <c r="A174" s="9"/>
      <c r="B174" s="52"/>
      <c r="C174" s="13" t="s">
        <v>270</v>
      </c>
      <c r="D174" s="13">
        <v>992</v>
      </c>
      <c r="E174" s="50" t="s">
        <v>23</v>
      </c>
      <c r="F174" s="50" t="s">
        <v>15</v>
      </c>
      <c r="G174" s="50" t="s">
        <v>207</v>
      </c>
      <c r="H174" s="50" t="s">
        <v>115</v>
      </c>
      <c r="I174" s="44">
        <v>0</v>
      </c>
      <c r="J174" s="44">
        <v>0</v>
      </c>
      <c r="K174" s="34">
        <f t="shared" si="23"/>
        <v>0</v>
      </c>
      <c r="L174" s="35" t="e">
        <f t="shared" si="24"/>
        <v>#DIV/0!</v>
      </c>
    </row>
    <row r="175" spans="1:12" s="12" customFormat="1" ht="24" customHeight="1">
      <c r="A175" s="11"/>
      <c r="B175" s="59"/>
      <c r="C175" s="36" t="s">
        <v>73</v>
      </c>
      <c r="D175" s="36">
        <v>992</v>
      </c>
      <c r="E175" s="37" t="s">
        <v>23</v>
      </c>
      <c r="F175" s="37" t="s">
        <v>18</v>
      </c>
      <c r="G175" s="37"/>
      <c r="H175" s="37"/>
      <c r="I175" s="33">
        <f>I180+I176</f>
        <v>2091518</v>
      </c>
      <c r="J175" s="33">
        <f>J180+J176</f>
        <v>1472235.5</v>
      </c>
      <c r="K175" s="34">
        <f t="shared" si="23"/>
        <v>-619282.5</v>
      </c>
      <c r="L175" s="35">
        <f t="shared" si="24"/>
        <v>70.39076402880588</v>
      </c>
    </row>
    <row r="176" spans="1:12" s="12" customFormat="1" ht="63.75" customHeight="1">
      <c r="A176" s="11"/>
      <c r="B176" s="59"/>
      <c r="C176" s="13" t="s">
        <v>255</v>
      </c>
      <c r="D176" s="13"/>
      <c r="E176" s="50" t="s">
        <v>23</v>
      </c>
      <c r="F176" s="50" t="s">
        <v>18</v>
      </c>
      <c r="G176" s="50" t="s">
        <v>148</v>
      </c>
      <c r="H176" s="50"/>
      <c r="I176" s="44">
        <f aca="true" t="shared" si="26" ref="I176:J178">I177</f>
        <v>463575</v>
      </c>
      <c r="J176" s="44">
        <f t="shared" si="26"/>
        <v>463575</v>
      </c>
      <c r="K176" s="34">
        <f t="shared" si="23"/>
        <v>0</v>
      </c>
      <c r="L176" s="35">
        <f t="shared" si="24"/>
        <v>100</v>
      </c>
    </row>
    <row r="177" spans="1:12" s="12" customFormat="1" ht="77.25" customHeight="1">
      <c r="A177" s="11"/>
      <c r="B177" s="59"/>
      <c r="C177" s="13" t="s">
        <v>245</v>
      </c>
      <c r="D177" s="13"/>
      <c r="E177" s="50" t="s">
        <v>23</v>
      </c>
      <c r="F177" s="50" t="s">
        <v>18</v>
      </c>
      <c r="G177" s="50" t="s">
        <v>154</v>
      </c>
      <c r="H177" s="50"/>
      <c r="I177" s="44">
        <f t="shared" si="26"/>
        <v>463575</v>
      </c>
      <c r="J177" s="44">
        <f t="shared" si="26"/>
        <v>463575</v>
      </c>
      <c r="K177" s="34">
        <f t="shared" si="23"/>
        <v>0</v>
      </c>
      <c r="L177" s="35">
        <f t="shared" si="24"/>
        <v>100</v>
      </c>
    </row>
    <row r="178" spans="1:12" ht="121.5" customHeight="1">
      <c r="A178" s="9"/>
      <c r="B178" s="52"/>
      <c r="C178" s="13" t="s">
        <v>283</v>
      </c>
      <c r="D178" s="13">
        <v>992</v>
      </c>
      <c r="E178" s="50" t="s">
        <v>23</v>
      </c>
      <c r="F178" s="50" t="s">
        <v>18</v>
      </c>
      <c r="G178" s="50" t="s">
        <v>282</v>
      </c>
      <c r="H178" s="72"/>
      <c r="I178" s="44">
        <f t="shared" si="26"/>
        <v>463575</v>
      </c>
      <c r="J178" s="44">
        <f t="shared" si="26"/>
        <v>463575</v>
      </c>
      <c r="K178" s="34">
        <f t="shared" si="23"/>
        <v>0</v>
      </c>
      <c r="L178" s="35">
        <f t="shared" si="24"/>
        <v>100</v>
      </c>
    </row>
    <row r="179" spans="1:12" ht="73.5" customHeight="1">
      <c r="A179" s="9"/>
      <c r="B179" s="52"/>
      <c r="C179" s="13" t="s">
        <v>270</v>
      </c>
      <c r="D179" s="13">
        <v>992</v>
      </c>
      <c r="E179" s="50" t="s">
        <v>23</v>
      </c>
      <c r="F179" s="50" t="s">
        <v>18</v>
      </c>
      <c r="G179" s="50" t="s">
        <v>282</v>
      </c>
      <c r="H179" s="50" t="s">
        <v>115</v>
      </c>
      <c r="I179" s="44">
        <v>463575</v>
      </c>
      <c r="J179" s="44">
        <v>463575</v>
      </c>
      <c r="K179" s="34">
        <f t="shared" si="23"/>
        <v>0</v>
      </c>
      <c r="L179" s="35">
        <f t="shared" si="24"/>
        <v>100</v>
      </c>
    </row>
    <row r="180" spans="1:12" ht="72.75" customHeight="1">
      <c r="A180" s="9"/>
      <c r="B180" s="52"/>
      <c r="C180" s="73" t="s">
        <v>315</v>
      </c>
      <c r="D180" s="13">
        <v>992</v>
      </c>
      <c r="E180" s="50" t="s">
        <v>23</v>
      </c>
      <c r="F180" s="50" t="s">
        <v>18</v>
      </c>
      <c r="G180" s="50" t="s">
        <v>312</v>
      </c>
      <c r="H180" s="50"/>
      <c r="I180" s="44">
        <f>I182</f>
        <v>1627943</v>
      </c>
      <c r="J180" s="44">
        <f>J182</f>
        <v>1008660.5</v>
      </c>
      <c r="K180" s="34">
        <f t="shared" si="23"/>
        <v>-619282.5</v>
      </c>
      <c r="L180" s="35">
        <f t="shared" si="24"/>
        <v>61.95920250279033</v>
      </c>
    </row>
    <row r="181" spans="1:12" ht="33.75" customHeight="1" hidden="1">
      <c r="A181" s="9"/>
      <c r="B181" s="52"/>
      <c r="C181" s="13" t="s">
        <v>213</v>
      </c>
      <c r="D181" s="13">
        <v>992</v>
      </c>
      <c r="E181" s="50" t="s">
        <v>23</v>
      </c>
      <c r="F181" s="50" t="s">
        <v>18</v>
      </c>
      <c r="G181" s="50" t="s">
        <v>208</v>
      </c>
      <c r="H181" s="50"/>
      <c r="I181" s="44">
        <f aca="true" t="shared" si="27" ref="I181:J183">I182</f>
        <v>1627943</v>
      </c>
      <c r="J181" s="44">
        <f t="shared" si="27"/>
        <v>1008660.5</v>
      </c>
      <c r="K181" s="34">
        <f t="shared" si="23"/>
        <v>-619282.5</v>
      </c>
      <c r="L181" s="35">
        <f t="shared" si="24"/>
        <v>61.95920250279033</v>
      </c>
    </row>
    <row r="182" spans="1:12" ht="38.25" customHeight="1">
      <c r="A182" s="9"/>
      <c r="B182" s="52"/>
      <c r="C182" s="73" t="s">
        <v>313</v>
      </c>
      <c r="D182" s="13">
        <v>992</v>
      </c>
      <c r="E182" s="50" t="s">
        <v>23</v>
      </c>
      <c r="F182" s="50" t="s">
        <v>18</v>
      </c>
      <c r="G182" s="50" t="s">
        <v>314</v>
      </c>
      <c r="H182" s="50" t="s">
        <v>16</v>
      </c>
      <c r="I182" s="44">
        <f t="shared" si="27"/>
        <v>1627943</v>
      </c>
      <c r="J182" s="44">
        <f t="shared" si="27"/>
        <v>1008660.5</v>
      </c>
      <c r="K182" s="34">
        <f t="shared" si="23"/>
        <v>-619282.5</v>
      </c>
      <c r="L182" s="35">
        <f t="shared" si="24"/>
        <v>61.95920250279033</v>
      </c>
    </row>
    <row r="183" spans="1:12" ht="128.25" customHeight="1">
      <c r="A183" s="9"/>
      <c r="B183" s="52"/>
      <c r="C183" s="13" t="s">
        <v>311</v>
      </c>
      <c r="D183" s="13">
        <v>992</v>
      </c>
      <c r="E183" s="54" t="s">
        <v>23</v>
      </c>
      <c r="F183" s="54" t="s">
        <v>18</v>
      </c>
      <c r="G183" s="69" t="s">
        <v>309</v>
      </c>
      <c r="H183" s="50"/>
      <c r="I183" s="44">
        <f t="shared" si="27"/>
        <v>1627943</v>
      </c>
      <c r="J183" s="44">
        <f t="shared" si="27"/>
        <v>1008660.5</v>
      </c>
      <c r="K183" s="34">
        <f t="shared" si="23"/>
        <v>-619282.5</v>
      </c>
      <c r="L183" s="35">
        <f t="shared" si="24"/>
        <v>61.95920250279033</v>
      </c>
    </row>
    <row r="184" spans="1:12" ht="56.25" customHeight="1">
      <c r="A184" s="9"/>
      <c r="B184" s="52"/>
      <c r="C184" s="73" t="s">
        <v>310</v>
      </c>
      <c r="D184" s="13">
        <v>992</v>
      </c>
      <c r="E184" s="50" t="s">
        <v>23</v>
      </c>
      <c r="F184" s="50" t="s">
        <v>18</v>
      </c>
      <c r="G184" s="69" t="s">
        <v>309</v>
      </c>
      <c r="H184" s="50" t="s">
        <v>300</v>
      </c>
      <c r="I184" s="44">
        <v>1627943</v>
      </c>
      <c r="J184" s="44">
        <v>1008660.5</v>
      </c>
      <c r="K184" s="34">
        <f t="shared" si="23"/>
        <v>-619282.5</v>
      </c>
      <c r="L184" s="35">
        <f t="shared" si="24"/>
        <v>61.95920250279033</v>
      </c>
    </row>
    <row r="185" spans="1:13" ht="37.5" customHeight="1" hidden="1">
      <c r="A185" s="9"/>
      <c r="B185" s="52"/>
      <c r="C185" s="47" t="s">
        <v>116</v>
      </c>
      <c r="D185" s="47">
        <v>992</v>
      </c>
      <c r="E185" s="65" t="s">
        <v>23</v>
      </c>
      <c r="F185" s="65" t="s">
        <v>18</v>
      </c>
      <c r="G185" s="65" t="s">
        <v>208</v>
      </c>
      <c r="H185" s="65" t="s">
        <v>117</v>
      </c>
      <c r="I185" s="44">
        <v>0</v>
      </c>
      <c r="J185" s="44">
        <v>0</v>
      </c>
      <c r="K185" s="34">
        <f t="shared" si="23"/>
        <v>0</v>
      </c>
      <c r="L185" s="35" t="e">
        <f t="shared" si="24"/>
        <v>#DIV/0!</v>
      </c>
      <c r="M185" s="12"/>
    </row>
    <row r="186" spans="1:12" s="12" customFormat="1" ht="18.75">
      <c r="A186" s="11"/>
      <c r="B186" s="59"/>
      <c r="C186" s="36" t="s">
        <v>74</v>
      </c>
      <c r="D186" s="13">
        <v>992</v>
      </c>
      <c r="E186" s="50" t="s">
        <v>23</v>
      </c>
      <c r="F186" s="50" t="s">
        <v>19</v>
      </c>
      <c r="G186" s="50"/>
      <c r="H186" s="50"/>
      <c r="I186" s="44">
        <f>I187</f>
        <v>12149846.12</v>
      </c>
      <c r="J186" s="44">
        <f>J187</f>
        <v>10548319.16</v>
      </c>
      <c r="K186" s="34">
        <f aca="true" t="shared" si="28" ref="K186:K195">J186-I186</f>
        <v>-1601526.959999999</v>
      </c>
      <c r="L186" s="35">
        <f aca="true" t="shared" si="29" ref="L186:L195">J186/I186*100</f>
        <v>86.81854120470129</v>
      </c>
    </row>
    <row r="187" spans="1:12" ht="26.25" customHeight="1">
      <c r="A187" s="9"/>
      <c r="B187" s="52"/>
      <c r="C187" s="13" t="s">
        <v>132</v>
      </c>
      <c r="D187" s="13">
        <v>992</v>
      </c>
      <c r="E187" s="50" t="s">
        <v>23</v>
      </c>
      <c r="F187" s="50" t="s">
        <v>19</v>
      </c>
      <c r="G187" s="50" t="s">
        <v>162</v>
      </c>
      <c r="H187" s="50"/>
      <c r="I187" s="44">
        <f>I192+I194+I201+I203+I188+I205+I207</f>
        <v>12149846.12</v>
      </c>
      <c r="J187" s="44">
        <f>J192+J194+J188+J201+J203+J205+J207</f>
        <v>10548319.16</v>
      </c>
      <c r="K187" s="34">
        <f t="shared" si="28"/>
        <v>-1601526.959999999</v>
      </c>
      <c r="L187" s="35">
        <f t="shared" si="29"/>
        <v>86.81854120470129</v>
      </c>
    </row>
    <row r="188" spans="1:12" ht="32.25" customHeight="1">
      <c r="A188" s="9"/>
      <c r="B188" s="52"/>
      <c r="C188" s="13" t="s">
        <v>120</v>
      </c>
      <c r="D188" s="13">
        <v>992</v>
      </c>
      <c r="E188" s="50" t="s">
        <v>23</v>
      </c>
      <c r="F188" s="50" t="s">
        <v>19</v>
      </c>
      <c r="G188" s="50" t="s">
        <v>163</v>
      </c>
      <c r="H188" s="50"/>
      <c r="I188" s="44">
        <f>I189</f>
        <v>3599320.01</v>
      </c>
      <c r="J188" s="44">
        <f>J189</f>
        <v>2616889.37</v>
      </c>
      <c r="K188" s="34">
        <f t="shared" si="28"/>
        <v>-982430.6399999997</v>
      </c>
      <c r="L188" s="35">
        <f t="shared" si="29"/>
        <v>72.7051043733119</v>
      </c>
    </row>
    <row r="189" spans="1:12" ht="36.75" customHeight="1">
      <c r="A189" s="9"/>
      <c r="B189" s="52"/>
      <c r="C189" s="13" t="s">
        <v>114</v>
      </c>
      <c r="D189" s="13">
        <v>992</v>
      </c>
      <c r="E189" s="50" t="s">
        <v>23</v>
      </c>
      <c r="F189" s="50" t="s">
        <v>19</v>
      </c>
      <c r="G189" s="50" t="s">
        <v>163</v>
      </c>
      <c r="H189" s="50" t="s">
        <v>115</v>
      </c>
      <c r="I189" s="44">
        <v>3599320.01</v>
      </c>
      <c r="J189" s="44">
        <v>2616889.37</v>
      </c>
      <c r="K189" s="34">
        <f t="shared" si="28"/>
        <v>-982430.6399999997</v>
      </c>
      <c r="L189" s="35">
        <f t="shared" si="29"/>
        <v>72.7051043733119</v>
      </c>
    </row>
    <row r="190" spans="1:12" ht="39.75" customHeight="1" hidden="1">
      <c r="A190" s="9"/>
      <c r="B190" s="52"/>
      <c r="C190" s="13" t="s">
        <v>75</v>
      </c>
      <c r="D190" s="13">
        <v>992</v>
      </c>
      <c r="E190" s="50" t="s">
        <v>23</v>
      </c>
      <c r="F190" s="50" t="s">
        <v>19</v>
      </c>
      <c r="G190" s="50" t="s">
        <v>76</v>
      </c>
      <c r="H190" s="50"/>
      <c r="I190" s="44">
        <f>I191</f>
        <v>0</v>
      </c>
      <c r="J190" s="44">
        <f>J191</f>
        <v>0</v>
      </c>
      <c r="K190" s="34">
        <f t="shared" si="28"/>
        <v>0</v>
      </c>
      <c r="L190" s="35" t="e">
        <f t="shared" si="29"/>
        <v>#DIV/0!</v>
      </c>
    </row>
    <row r="191" spans="1:12" ht="36" customHeight="1" hidden="1">
      <c r="A191" s="9"/>
      <c r="B191" s="52"/>
      <c r="C191" s="13" t="s">
        <v>34</v>
      </c>
      <c r="D191" s="13">
        <v>992</v>
      </c>
      <c r="E191" s="50" t="s">
        <v>23</v>
      </c>
      <c r="F191" s="50" t="s">
        <v>19</v>
      </c>
      <c r="G191" s="50" t="s">
        <v>76</v>
      </c>
      <c r="H191" s="50" t="s">
        <v>35</v>
      </c>
      <c r="I191" s="44"/>
      <c r="J191" s="44"/>
      <c r="K191" s="34">
        <f t="shared" si="28"/>
        <v>0</v>
      </c>
      <c r="L191" s="35" t="e">
        <f t="shared" si="29"/>
        <v>#DIV/0!</v>
      </c>
    </row>
    <row r="192" spans="1:12" ht="36.75" customHeight="1">
      <c r="A192" s="9"/>
      <c r="B192" s="52"/>
      <c r="C192" s="13" t="s">
        <v>75</v>
      </c>
      <c r="D192" s="13">
        <v>992</v>
      </c>
      <c r="E192" s="50" t="s">
        <v>23</v>
      </c>
      <c r="F192" s="50" t="s">
        <v>19</v>
      </c>
      <c r="G192" s="50" t="s">
        <v>164</v>
      </c>
      <c r="H192" s="50"/>
      <c r="I192" s="44">
        <f>I193</f>
        <v>100000</v>
      </c>
      <c r="J192" s="44">
        <f>J193</f>
        <v>20770</v>
      </c>
      <c r="K192" s="34">
        <f t="shared" si="28"/>
        <v>-79230</v>
      </c>
      <c r="L192" s="35">
        <f t="shared" si="29"/>
        <v>20.77</v>
      </c>
    </row>
    <row r="193" spans="1:12" ht="72.75" customHeight="1">
      <c r="A193" s="9"/>
      <c r="B193" s="52"/>
      <c r="C193" s="13" t="s">
        <v>270</v>
      </c>
      <c r="D193" s="13">
        <v>992</v>
      </c>
      <c r="E193" s="50" t="s">
        <v>23</v>
      </c>
      <c r="F193" s="50" t="s">
        <v>19</v>
      </c>
      <c r="G193" s="50" t="s">
        <v>164</v>
      </c>
      <c r="H193" s="50" t="s">
        <v>115</v>
      </c>
      <c r="I193" s="44">
        <v>100000</v>
      </c>
      <c r="J193" s="44">
        <v>20770</v>
      </c>
      <c r="K193" s="34">
        <f t="shared" si="28"/>
        <v>-79230</v>
      </c>
      <c r="L193" s="35">
        <f t="shared" si="29"/>
        <v>20.77</v>
      </c>
    </row>
    <row r="194" spans="1:12" ht="56.25" customHeight="1">
      <c r="A194" s="9"/>
      <c r="B194" s="52"/>
      <c r="C194" s="13" t="s">
        <v>77</v>
      </c>
      <c r="D194" s="13">
        <v>992</v>
      </c>
      <c r="E194" s="50" t="s">
        <v>23</v>
      </c>
      <c r="F194" s="50" t="s">
        <v>19</v>
      </c>
      <c r="G194" s="50" t="s">
        <v>165</v>
      </c>
      <c r="H194" s="50"/>
      <c r="I194" s="44">
        <f>I195</f>
        <v>5216604.77</v>
      </c>
      <c r="J194" s="44">
        <f>J195</f>
        <v>4854061.4</v>
      </c>
      <c r="K194" s="34">
        <f t="shared" si="28"/>
        <v>-362543.3699999992</v>
      </c>
      <c r="L194" s="35">
        <f t="shared" si="29"/>
        <v>93.05020437651443</v>
      </c>
    </row>
    <row r="195" spans="1:12" ht="66" customHeight="1">
      <c r="A195" s="9"/>
      <c r="B195" s="52"/>
      <c r="C195" s="13" t="s">
        <v>270</v>
      </c>
      <c r="D195" s="13">
        <v>992</v>
      </c>
      <c r="E195" s="50" t="s">
        <v>23</v>
      </c>
      <c r="F195" s="50" t="s">
        <v>19</v>
      </c>
      <c r="G195" s="50" t="s">
        <v>165</v>
      </c>
      <c r="H195" s="50" t="s">
        <v>115</v>
      </c>
      <c r="I195" s="44">
        <v>5216604.77</v>
      </c>
      <c r="J195" s="53">
        <v>4854061.4</v>
      </c>
      <c r="K195" s="34">
        <f t="shared" si="28"/>
        <v>-362543.3699999992</v>
      </c>
      <c r="L195" s="35">
        <f t="shared" si="29"/>
        <v>93.05020437651443</v>
      </c>
    </row>
    <row r="196" spans="1:12" ht="49.5" customHeight="1" hidden="1">
      <c r="A196" s="9"/>
      <c r="B196" s="52"/>
      <c r="C196" s="13" t="s">
        <v>39</v>
      </c>
      <c r="D196" s="13">
        <v>992</v>
      </c>
      <c r="E196" s="50" t="s">
        <v>23</v>
      </c>
      <c r="F196" s="50" t="s">
        <v>19</v>
      </c>
      <c r="G196" s="50" t="s">
        <v>40</v>
      </c>
      <c r="H196" s="50"/>
      <c r="I196" s="44">
        <f>I199+I197</f>
        <v>0</v>
      </c>
      <c r="J196" s="53"/>
      <c r="K196" s="34">
        <f aca="true" t="shared" si="30" ref="K196:K202">J196-I196</f>
        <v>0</v>
      </c>
      <c r="L196" s="35" t="e">
        <f aca="true" t="shared" si="31" ref="L196:L202">J196/I196*100</f>
        <v>#DIV/0!</v>
      </c>
    </row>
    <row r="197" spans="1:12" ht="49.5" customHeight="1" hidden="1">
      <c r="A197" s="9"/>
      <c r="B197" s="52"/>
      <c r="C197" s="13" t="s">
        <v>108</v>
      </c>
      <c r="D197" s="13">
        <v>992</v>
      </c>
      <c r="E197" s="50" t="s">
        <v>23</v>
      </c>
      <c r="F197" s="50" t="s">
        <v>19</v>
      </c>
      <c r="G197" s="50" t="s">
        <v>96</v>
      </c>
      <c r="H197" s="50"/>
      <c r="I197" s="44">
        <f>I198</f>
        <v>0</v>
      </c>
      <c r="J197" s="53"/>
      <c r="K197" s="34">
        <f t="shared" si="30"/>
        <v>0</v>
      </c>
      <c r="L197" s="35" t="e">
        <f t="shared" si="31"/>
        <v>#DIV/0!</v>
      </c>
    </row>
    <row r="198" spans="1:12" ht="129" customHeight="1" hidden="1">
      <c r="A198" s="9"/>
      <c r="B198" s="52"/>
      <c r="C198" s="13" t="s">
        <v>103</v>
      </c>
      <c r="D198" s="13">
        <v>992</v>
      </c>
      <c r="E198" s="50" t="s">
        <v>23</v>
      </c>
      <c r="F198" s="50" t="s">
        <v>19</v>
      </c>
      <c r="G198" s="50" t="s">
        <v>96</v>
      </c>
      <c r="H198" s="50" t="s">
        <v>104</v>
      </c>
      <c r="I198" s="44"/>
      <c r="J198" s="53"/>
      <c r="K198" s="34">
        <f t="shared" si="30"/>
        <v>0</v>
      </c>
      <c r="L198" s="35" t="e">
        <f t="shared" si="31"/>
        <v>#DIV/0!</v>
      </c>
    </row>
    <row r="199" spans="1:12" ht="32.25" customHeight="1" hidden="1">
      <c r="A199" s="9"/>
      <c r="B199" s="52"/>
      <c r="C199" s="13" t="s">
        <v>109</v>
      </c>
      <c r="D199" s="13">
        <v>992</v>
      </c>
      <c r="E199" s="50" t="s">
        <v>23</v>
      </c>
      <c r="F199" s="50" t="s">
        <v>19</v>
      </c>
      <c r="G199" s="50" t="s">
        <v>90</v>
      </c>
      <c r="H199" s="50"/>
      <c r="I199" s="44">
        <f>I200</f>
        <v>0</v>
      </c>
      <c r="J199" s="53"/>
      <c r="K199" s="34">
        <f t="shared" si="30"/>
        <v>0</v>
      </c>
      <c r="L199" s="35" t="e">
        <f t="shared" si="31"/>
        <v>#DIV/0!</v>
      </c>
    </row>
    <row r="200" spans="1:12" ht="45" customHeight="1" hidden="1">
      <c r="A200" s="9"/>
      <c r="B200" s="52"/>
      <c r="C200" s="13" t="s">
        <v>34</v>
      </c>
      <c r="D200" s="13">
        <v>992</v>
      </c>
      <c r="E200" s="50" t="s">
        <v>23</v>
      </c>
      <c r="F200" s="50" t="s">
        <v>19</v>
      </c>
      <c r="G200" s="50" t="s">
        <v>90</v>
      </c>
      <c r="H200" s="50" t="s">
        <v>35</v>
      </c>
      <c r="I200" s="44"/>
      <c r="J200" s="53"/>
      <c r="K200" s="34">
        <f t="shared" si="30"/>
        <v>0</v>
      </c>
      <c r="L200" s="35" t="e">
        <f t="shared" si="31"/>
        <v>#DIV/0!</v>
      </c>
    </row>
    <row r="201" spans="1:12" ht="20.25" customHeight="1">
      <c r="A201" s="9"/>
      <c r="B201" s="52"/>
      <c r="C201" s="13" t="s">
        <v>128</v>
      </c>
      <c r="D201" s="13">
        <v>992</v>
      </c>
      <c r="E201" s="50" t="s">
        <v>23</v>
      </c>
      <c r="F201" s="50" t="s">
        <v>19</v>
      </c>
      <c r="G201" s="50" t="s">
        <v>166</v>
      </c>
      <c r="H201" s="50"/>
      <c r="I201" s="44">
        <f>I202</f>
        <v>50000</v>
      </c>
      <c r="J201" s="60">
        <f>J202</f>
        <v>0</v>
      </c>
      <c r="K201" s="34">
        <f t="shared" si="30"/>
        <v>-50000</v>
      </c>
      <c r="L201" s="35">
        <f t="shared" si="31"/>
        <v>0</v>
      </c>
    </row>
    <row r="202" spans="1:12" ht="76.5" customHeight="1">
      <c r="A202" s="9"/>
      <c r="B202" s="52"/>
      <c r="C202" s="13" t="s">
        <v>270</v>
      </c>
      <c r="D202" s="13">
        <v>992</v>
      </c>
      <c r="E202" s="50" t="s">
        <v>23</v>
      </c>
      <c r="F202" s="50" t="s">
        <v>19</v>
      </c>
      <c r="G202" s="50" t="s">
        <v>166</v>
      </c>
      <c r="H202" s="50" t="s">
        <v>115</v>
      </c>
      <c r="I202" s="44">
        <v>50000</v>
      </c>
      <c r="J202" s="44">
        <v>0</v>
      </c>
      <c r="K202" s="34">
        <f t="shared" si="30"/>
        <v>-50000</v>
      </c>
      <c r="L202" s="35">
        <f t="shared" si="31"/>
        <v>0</v>
      </c>
    </row>
    <row r="203" spans="1:12" ht="24" customHeight="1">
      <c r="A203" s="9"/>
      <c r="B203" s="52"/>
      <c r="C203" s="68" t="s">
        <v>317</v>
      </c>
      <c r="D203" s="13">
        <v>992</v>
      </c>
      <c r="E203" s="50" t="s">
        <v>23</v>
      </c>
      <c r="F203" s="50" t="s">
        <v>19</v>
      </c>
      <c r="G203" s="50" t="s">
        <v>316</v>
      </c>
      <c r="H203" s="50"/>
      <c r="I203" s="44">
        <f>I204</f>
        <v>339200</v>
      </c>
      <c r="J203" s="44">
        <f>J204</f>
        <v>334675.39</v>
      </c>
      <c r="K203" s="34">
        <f aca="true" t="shared" si="32" ref="K203:K212">J203-I203</f>
        <v>-4524.609999999986</v>
      </c>
      <c r="L203" s="35">
        <f aca="true" t="shared" si="33" ref="L203:L212">J203/I203*100</f>
        <v>98.66609375</v>
      </c>
    </row>
    <row r="204" spans="1:12" ht="76.5" customHeight="1">
      <c r="A204" s="9"/>
      <c r="B204" s="52"/>
      <c r="C204" s="13" t="s">
        <v>270</v>
      </c>
      <c r="D204" s="13">
        <v>992</v>
      </c>
      <c r="E204" s="50" t="s">
        <v>23</v>
      </c>
      <c r="F204" s="50" t="s">
        <v>19</v>
      </c>
      <c r="G204" s="50" t="s">
        <v>316</v>
      </c>
      <c r="H204" s="50" t="s">
        <v>115</v>
      </c>
      <c r="I204" s="44">
        <v>339200</v>
      </c>
      <c r="J204" s="44">
        <v>334675.39</v>
      </c>
      <c r="K204" s="34">
        <f t="shared" si="32"/>
        <v>-4524.609999999986</v>
      </c>
      <c r="L204" s="35">
        <f t="shared" si="33"/>
        <v>98.66609375</v>
      </c>
    </row>
    <row r="205" spans="1:12" ht="36.75" customHeight="1">
      <c r="A205" s="9"/>
      <c r="B205" s="52"/>
      <c r="C205" s="68" t="s">
        <v>318</v>
      </c>
      <c r="D205" s="68">
        <v>992</v>
      </c>
      <c r="E205" s="69" t="s">
        <v>23</v>
      </c>
      <c r="F205" s="69" t="s">
        <v>19</v>
      </c>
      <c r="G205" s="69" t="s">
        <v>319</v>
      </c>
      <c r="H205" s="69"/>
      <c r="I205" s="17">
        <f>I206</f>
        <v>2140379.24</v>
      </c>
      <c r="J205" s="44">
        <f>J206</f>
        <v>2017580.9</v>
      </c>
      <c r="K205" s="34">
        <f t="shared" si="32"/>
        <v>-122798.34000000032</v>
      </c>
      <c r="L205" s="35">
        <f t="shared" si="33"/>
        <v>94.26277653487237</v>
      </c>
    </row>
    <row r="206" spans="1:12" ht="76.5" customHeight="1">
      <c r="A206" s="9"/>
      <c r="B206" s="52"/>
      <c r="C206" s="68" t="str">
        <f>C202</f>
        <v>Закупка товаров, работ и услуг для обеспечения государственных (муниципальных) нужд</v>
      </c>
      <c r="D206" s="68">
        <v>992</v>
      </c>
      <c r="E206" s="69" t="s">
        <v>23</v>
      </c>
      <c r="F206" s="69" t="s">
        <v>19</v>
      </c>
      <c r="G206" s="69" t="s">
        <v>319</v>
      </c>
      <c r="H206" s="69" t="s">
        <v>115</v>
      </c>
      <c r="I206" s="17">
        <v>2140379.24</v>
      </c>
      <c r="J206" s="44">
        <v>2017580.9</v>
      </c>
      <c r="K206" s="34">
        <f t="shared" si="32"/>
        <v>-122798.34000000032</v>
      </c>
      <c r="L206" s="35">
        <f t="shared" si="33"/>
        <v>94.26277653487237</v>
      </c>
    </row>
    <row r="207" spans="1:12" ht="40.5" customHeight="1">
      <c r="A207" s="9"/>
      <c r="B207" s="52"/>
      <c r="C207" s="68" t="s">
        <v>318</v>
      </c>
      <c r="D207" s="68">
        <v>992</v>
      </c>
      <c r="E207" s="69" t="s">
        <v>23</v>
      </c>
      <c r="F207" s="69" t="s">
        <v>19</v>
      </c>
      <c r="G207" s="69" t="s">
        <v>320</v>
      </c>
      <c r="H207" s="69" t="s">
        <v>115</v>
      </c>
      <c r="I207" s="17">
        <f>I208</f>
        <v>704342.1</v>
      </c>
      <c r="J207" s="44">
        <f>J208</f>
        <v>704342.1</v>
      </c>
      <c r="K207" s="34">
        <f t="shared" si="32"/>
        <v>0</v>
      </c>
      <c r="L207" s="35">
        <f t="shared" si="33"/>
        <v>100</v>
      </c>
    </row>
    <row r="208" spans="1:12" ht="76.5" customHeight="1">
      <c r="A208" s="9"/>
      <c r="B208" s="52"/>
      <c r="C208" s="68" t="str">
        <f>C206</f>
        <v>Закупка товаров, работ и услуг для обеспечения государственных (муниципальных) нужд</v>
      </c>
      <c r="D208" s="68">
        <v>992</v>
      </c>
      <c r="E208" s="69" t="s">
        <v>23</v>
      </c>
      <c r="F208" s="69" t="s">
        <v>19</v>
      </c>
      <c r="G208" s="69" t="s">
        <v>320</v>
      </c>
      <c r="H208" s="69" t="s">
        <v>115</v>
      </c>
      <c r="I208" s="17">
        <v>704342.1</v>
      </c>
      <c r="J208" s="17">
        <v>704342.1</v>
      </c>
      <c r="K208" s="34">
        <f t="shared" si="32"/>
        <v>0</v>
      </c>
      <c r="L208" s="35">
        <f t="shared" si="33"/>
        <v>100</v>
      </c>
    </row>
    <row r="209" spans="1:12" ht="42" customHeight="1" hidden="1">
      <c r="A209" s="9"/>
      <c r="B209" s="52"/>
      <c r="C209" s="13" t="s">
        <v>289</v>
      </c>
      <c r="D209" s="13">
        <v>992</v>
      </c>
      <c r="E209" s="50" t="s">
        <v>23</v>
      </c>
      <c r="F209" s="50" t="s">
        <v>19</v>
      </c>
      <c r="G209" s="50" t="s">
        <v>288</v>
      </c>
      <c r="H209" s="50"/>
      <c r="I209" s="44">
        <f>I210</f>
        <v>0</v>
      </c>
      <c r="J209" s="44">
        <f>J210</f>
        <v>0</v>
      </c>
      <c r="K209" s="34">
        <f t="shared" si="32"/>
        <v>0</v>
      </c>
      <c r="L209" s="35" t="e">
        <f t="shared" si="33"/>
        <v>#DIV/0!</v>
      </c>
    </row>
    <row r="210" spans="1:12" ht="73.5" customHeight="1" hidden="1">
      <c r="A210" s="9"/>
      <c r="B210" s="52"/>
      <c r="C210" s="13" t="s">
        <v>270</v>
      </c>
      <c r="D210" s="13">
        <v>992</v>
      </c>
      <c r="E210" s="50" t="s">
        <v>23</v>
      </c>
      <c r="F210" s="50" t="s">
        <v>19</v>
      </c>
      <c r="G210" s="50" t="s">
        <v>288</v>
      </c>
      <c r="H210" s="50" t="s">
        <v>115</v>
      </c>
      <c r="I210" s="44">
        <v>0</v>
      </c>
      <c r="J210" s="44">
        <v>0</v>
      </c>
      <c r="K210" s="34">
        <f t="shared" si="32"/>
        <v>0</v>
      </c>
      <c r="L210" s="35" t="e">
        <f t="shared" si="33"/>
        <v>#DIV/0!</v>
      </c>
    </row>
    <row r="211" spans="1:12" ht="65.25" customHeight="1" hidden="1">
      <c r="A211" s="9"/>
      <c r="B211" s="52"/>
      <c r="C211" s="13" t="s">
        <v>287</v>
      </c>
      <c r="D211" s="13">
        <v>992</v>
      </c>
      <c r="E211" s="50" t="s">
        <v>23</v>
      </c>
      <c r="F211" s="50" t="s">
        <v>19</v>
      </c>
      <c r="G211" s="50" t="s">
        <v>286</v>
      </c>
      <c r="H211" s="50"/>
      <c r="I211" s="44">
        <f>I212</f>
        <v>0</v>
      </c>
      <c r="J211" s="44">
        <f>J212</f>
        <v>0</v>
      </c>
      <c r="K211" s="34">
        <f t="shared" si="32"/>
        <v>0</v>
      </c>
      <c r="L211" s="35" t="e">
        <f t="shared" si="33"/>
        <v>#DIV/0!</v>
      </c>
    </row>
    <row r="212" spans="1:12" ht="71.25" customHeight="1" hidden="1">
      <c r="A212" s="9"/>
      <c r="B212" s="52"/>
      <c r="C212" s="13" t="s">
        <v>270</v>
      </c>
      <c r="D212" s="13">
        <v>992</v>
      </c>
      <c r="E212" s="50" t="s">
        <v>23</v>
      </c>
      <c r="F212" s="50" t="s">
        <v>19</v>
      </c>
      <c r="G212" s="50" t="s">
        <v>286</v>
      </c>
      <c r="H212" s="50" t="s">
        <v>115</v>
      </c>
      <c r="I212" s="44">
        <v>0</v>
      </c>
      <c r="J212" s="44">
        <v>0</v>
      </c>
      <c r="K212" s="34">
        <f t="shared" si="32"/>
        <v>0</v>
      </c>
      <c r="L212" s="35" t="e">
        <f t="shared" si="33"/>
        <v>#DIV/0!</v>
      </c>
    </row>
    <row r="213" spans="1:12" ht="31.5" customHeight="1">
      <c r="A213" s="9"/>
      <c r="B213" s="52" t="s">
        <v>10</v>
      </c>
      <c r="C213" s="36" t="s">
        <v>78</v>
      </c>
      <c r="D213" s="36">
        <v>992</v>
      </c>
      <c r="E213" s="37" t="s">
        <v>24</v>
      </c>
      <c r="F213" s="37" t="s">
        <v>53</v>
      </c>
      <c r="G213" s="37"/>
      <c r="H213" s="37"/>
      <c r="I213" s="33">
        <f aca="true" t="shared" si="34" ref="I213:J215">I214</f>
        <v>50000</v>
      </c>
      <c r="J213" s="33">
        <f t="shared" si="34"/>
        <v>13000</v>
      </c>
      <c r="K213" s="34">
        <f aca="true" t="shared" si="35" ref="K213:K222">J213-I213</f>
        <v>-37000</v>
      </c>
      <c r="L213" s="35">
        <f aca="true" t="shared" si="36" ref="L213:L222">J213/I213*100</f>
        <v>26</v>
      </c>
    </row>
    <row r="214" spans="1:12" ht="25.5" customHeight="1">
      <c r="A214" s="9"/>
      <c r="B214" s="52"/>
      <c r="C214" s="13" t="s">
        <v>214</v>
      </c>
      <c r="D214" s="13">
        <v>992</v>
      </c>
      <c r="E214" s="50" t="s">
        <v>24</v>
      </c>
      <c r="F214" s="50" t="s">
        <v>24</v>
      </c>
      <c r="G214" s="50"/>
      <c r="H214" s="50"/>
      <c r="I214" s="44">
        <f t="shared" si="34"/>
        <v>50000</v>
      </c>
      <c r="J214" s="44">
        <f t="shared" si="34"/>
        <v>13000</v>
      </c>
      <c r="K214" s="34">
        <f t="shared" si="35"/>
        <v>-37000</v>
      </c>
      <c r="L214" s="35">
        <f t="shared" si="36"/>
        <v>26</v>
      </c>
    </row>
    <row r="215" spans="1:12" ht="61.5" customHeight="1">
      <c r="A215" s="9"/>
      <c r="B215" s="52"/>
      <c r="C215" s="13" t="s">
        <v>259</v>
      </c>
      <c r="D215" s="13">
        <v>992</v>
      </c>
      <c r="E215" s="54" t="s">
        <v>24</v>
      </c>
      <c r="F215" s="54" t="s">
        <v>24</v>
      </c>
      <c r="G215" s="54" t="s">
        <v>167</v>
      </c>
      <c r="H215" s="50"/>
      <c r="I215" s="44">
        <f t="shared" si="34"/>
        <v>50000</v>
      </c>
      <c r="J215" s="44">
        <f t="shared" si="34"/>
        <v>13000</v>
      </c>
      <c r="K215" s="34">
        <f t="shared" si="35"/>
        <v>-37000</v>
      </c>
      <c r="L215" s="35">
        <f t="shared" si="36"/>
        <v>26</v>
      </c>
    </row>
    <row r="216" spans="1:12" ht="33.75" customHeight="1">
      <c r="A216" s="9"/>
      <c r="B216" s="52"/>
      <c r="C216" s="13" t="s">
        <v>133</v>
      </c>
      <c r="D216" s="13">
        <v>992</v>
      </c>
      <c r="E216" s="50" t="s">
        <v>24</v>
      </c>
      <c r="F216" s="50" t="s">
        <v>24</v>
      </c>
      <c r="G216" s="54" t="s">
        <v>168</v>
      </c>
      <c r="H216" s="50"/>
      <c r="I216" s="44">
        <f>I221</f>
        <v>50000</v>
      </c>
      <c r="J216" s="44">
        <f>J221</f>
        <v>13000</v>
      </c>
      <c r="K216" s="34">
        <f t="shared" si="35"/>
        <v>-37000</v>
      </c>
      <c r="L216" s="35">
        <f t="shared" si="36"/>
        <v>26</v>
      </c>
    </row>
    <row r="217" spans="1:12" ht="62.25" customHeight="1" hidden="1">
      <c r="A217" s="9"/>
      <c r="B217" s="52"/>
      <c r="C217" s="13" t="s">
        <v>79</v>
      </c>
      <c r="D217" s="13">
        <v>992</v>
      </c>
      <c r="E217" s="50" t="s">
        <v>24</v>
      </c>
      <c r="F217" s="50" t="s">
        <v>24</v>
      </c>
      <c r="G217" s="54" t="s">
        <v>192</v>
      </c>
      <c r="H217" s="50"/>
      <c r="I217" s="44">
        <f>I218</f>
        <v>0</v>
      </c>
      <c r="J217" s="44">
        <f>J218</f>
        <v>0</v>
      </c>
      <c r="K217" s="34">
        <f t="shared" si="35"/>
        <v>0</v>
      </c>
      <c r="L217" s="35" t="e">
        <f t="shared" si="36"/>
        <v>#DIV/0!</v>
      </c>
    </row>
    <row r="218" spans="1:12" ht="67.5" customHeight="1" hidden="1">
      <c r="A218" s="9"/>
      <c r="B218" s="52"/>
      <c r="C218" s="13" t="s">
        <v>114</v>
      </c>
      <c r="D218" s="13">
        <v>992</v>
      </c>
      <c r="E218" s="50" t="s">
        <v>24</v>
      </c>
      <c r="F218" s="50" t="s">
        <v>24</v>
      </c>
      <c r="G218" s="54" t="s">
        <v>192</v>
      </c>
      <c r="H218" s="50" t="s">
        <v>115</v>
      </c>
      <c r="I218" s="44">
        <v>0</v>
      </c>
      <c r="J218" s="44">
        <v>0</v>
      </c>
      <c r="K218" s="34">
        <v>0</v>
      </c>
      <c r="L218" s="35" t="e">
        <f t="shared" si="36"/>
        <v>#DIV/0!</v>
      </c>
    </row>
    <row r="219" spans="1:12" ht="102" customHeight="1" hidden="1">
      <c r="A219" s="9"/>
      <c r="B219" s="52"/>
      <c r="C219" s="13" t="s">
        <v>129</v>
      </c>
      <c r="D219" s="13">
        <v>992</v>
      </c>
      <c r="E219" s="50" t="s">
        <v>24</v>
      </c>
      <c r="F219" s="50" t="s">
        <v>24</v>
      </c>
      <c r="G219" s="54" t="s">
        <v>308</v>
      </c>
      <c r="H219" s="50"/>
      <c r="I219" s="44">
        <v>0</v>
      </c>
      <c r="J219" s="44">
        <v>0</v>
      </c>
      <c r="K219" s="34">
        <f t="shared" si="35"/>
        <v>0</v>
      </c>
      <c r="L219" s="35" t="e">
        <f t="shared" si="36"/>
        <v>#DIV/0!</v>
      </c>
    </row>
    <row r="220" spans="1:12" ht="46.5" customHeight="1" hidden="1">
      <c r="A220" s="9"/>
      <c r="B220" s="52"/>
      <c r="C220" s="13" t="s">
        <v>79</v>
      </c>
      <c r="D220" s="13">
        <v>992</v>
      </c>
      <c r="E220" s="50" t="s">
        <v>24</v>
      </c>
      <c r="F220" s="50" t="s">
        <v>24</v>
      </c>
      <c r="G220" s="54" t="s">
        <v>216</v>
      </c>
      <c r="H220" s="50"/>
      <c r="I220" s="44">
        <v>0</v>
      </c>
      <c r="J220" s="44">
        <v>0</v>
      </c>
      <c r="K220" s="34">
        <f t="shared" si="35"/>
        <v>0</v>
      </c>
      <c r="L220" s="35" t="e">
        <f t="shared" si="36"/>
        <v>#DIV/0!</v>
      </c>
    </row>
    <row r="221" spans="1:12" ht="37.5" customHeight="1">
      <c r="A221" s="9"/>
      <c r="B221" s="52"/>
      <c r="C221" s="13" t="s">
        <v>79</v>
      </c>
      <c r="D221" s="13">
        <v>992</v>
      </c>
      <c r="E221" s="50" t="s">
        <v>24</v>
      </c>
      <c r="F221" s="50" t="s">
        <v>24</v>
      </c>
      <c r="G221" s="54" t="s">
        <v>260</v>
      </c>
      <c r="H221" s="50"/>
      <c r="I221" s="44">
        <f>I222</f>
        <v>50000</v>
      </c>
      <c r="J221" s="44">
        <f>J222</f>
        <v>13000</v>
      </c>
      <c r="K221" s="34">
        <f t="shared" si="35"/>
        <v>-37000</v>
      </c>
      <c r="L221" s="35">
        <f t="shared" si="36"/>
        <v>26</v>
      </c>
    </row>
    <row r="222" spans="1:12" ht="84" customHeight="1">
      <c r="A222" s="9"/>
      <c r="B222" s="52"/>
      <c r="C222" s="13" t="s">
        <v>270</v>
      </c>
      <c r="D222" s="13">
        <v>992</v>
      </c>
      <c r="E222" s="50" t="s">
        <v>24</v>
      </c>
      <c r="F222" s="50" t="s">
        <v>24</v>
      </c>
      <c r="G222" s="54" t="s">
        <v>260</v>
      </c>
      <c r="H222" s="50" t="s">
        <v>115</v>
      </c>
      <c r="I222" s="44">
        <v>50000</v>
      </c>
      <c r="J222" s="44">
        <v>13000</v>
      </c>
      <c r="K222" s="34">
        <f t="shared" si="35"/>
        <v>-37000</v>
      </c>
      <c r="L222" s="35">
        <f t="shared" si="36"/>
        <v>26</v>
      </c>
    </row>
    <row r="223" spans="1:12" ht="33.75" customHeight="1">
      <c r="A223" s="9"/>
      <c r="B223" s="52" t="s">
        <v>11</v>
      </c>
      <c r="C223" s="36" t="s">
        <v>80</v>
      </c>
      <c r="D223" s="36">
        <v>992</v>
      </c>
      <c r="E223" s="37" t="s">
        <v>81</v>
      </c>
      <c r="F223" s="37" t="s">
        <v>53</v>
      </c>
      <c r="G223" s="37"/>
      <c r="H223" s="37"/>
      <c r="I223" s="33">
        <f>I224+I267</f>
        <v>13331594.39</v>
      </c>
      <c r="J223" s="33">
        <f>J224+J267</f>
        <v>13331594.39</v>
      </c>
      <c r="K223" s="34">
        <f aca="true" t="shared" si="37" ref="K223:K228">J223-I223</f>
        <v>0</v>
      </c>
      <c r="L223" s="35">
        <f aca="true" t="shared" si="38" ref="L223:L228">J223/I223*100</f>
        <v>100</v>
      </c>
    </row>
    <row r="224" spans="1:12" ht="18" customHeight="1">
      <c r="A224" s="9"/>
      <c r="B224" s="52"/>
      <c r="C224" s="13" t="s">
        <v>82</v>
      </c>
      <c r="D224" s="13">
        <v>992</v>
      </c>
      <c r="E224" s="50" t="s">
        <v>81</v>
      </c>
      <c r="F224" s="50" t="s">
        <v>15</v>
      </c>
      <c r="G224" s="50"/>
      <c r="H224" s="13"/>
      <c r="I224" s="44">
        <f>I225+I262</f>
        <v>13181594.39</v>
      </c>
      <c r="J224" s="44">
        <f>J225+J262</f>
        <v>13181594.39</v>
      </c>
      <c r="K224" s="34">
        <f t="shared" si="37"/>
        <v>0</v>
      </c>
      <c r="L224" s="35">
        <f t="shared" si="38"/>
        <v>100</v>
      </c>
    </row>
    <row r="225" spans="1:12" ht="129" customHeight="1">
      <c r="A225" s="9"/>
      <c r="B225" s="52"/>
      <c r="C225" s="13" t="s">
        <v>261</v>
      </c>
      <c r="D225" s="13">
        <v>992</v>
      </c>
      <c r="E225" s="54" t="s">
        <v>81</v>
      </c>
      <c r="F225" s="54" t="s">
        <v>15</v>
      </c>
      <c r="G225" s="54" t="s">
        <v>169</v>
      </c>
      <c r="H225" s="74"/>
      <c r="I225" s="44">
        <f>I226+I243</f>
        <v>13181594.39</v>
      </c>
      <c r="J225" s="44">
        <f>J226+J243</f>
        <v>13181594.39</v>
      </c>
      <c r="K225" s="34">
        <f t="shared" si="37"/>
        <v>0</v>
      </c>
      <c r="L225" s="35">
        <f t="shared" si="38"/>
        <v>100</v>
      </c>
    </row>
    <row r="226" spans="1:12" ht="16.5" customHeight="1">
      <c r="A226" s="9"/>
      <c r="B226" s="52"/>
      <c r="C226" s="13" t="s">
        <v>121</v>
      </c>
      <c r="D226" s="13">
        <v>992</v>
      </c>
      <c r="E226" s="54" t="s">
        <v>81</v>
      </c>
      <c r="F226" s="54" t="s">
        <v>15</v>
      </c>
      <c r="G226" s="54" t="s">
        <v>170</v>
      </c>
      <c r="H226" s="74"/>
      <c r="I226" s="44">
        <f>I228+I241+I237+I235</f>
        <v>10377294.39</v>
      </c>
      <c r="J226" s="44">
        <f>J228+J241+J237+J235</f>
        <v>10377294.39</v>
      </c>
      <c r="K226" s="34">
        <f t="shared" si="37"/>
        <v>0</v>
      </c>
      <c r="L226" s="35">
        <f t="shared" si="38"/>
        <v>100</v>
      </c>
    </row>
    <row r="227" spans="1:12" ht="74.25" customHeight="1">
      <c r="A227" s="9"/>
      <c r="B227" s="52"/>
      <c r="C227" s="13" t="s">
        <v>122</v>
      </c>
      <c r="D227" s="13">
        <v>992</v>
      </c>
      <c r="E227" s="54" t="s">
        <v>81</v>
      </c>
      <c r="F227" s="54" t="s">
        <v>15</v>
      </c>
      <c r="G227" s="54" t="s">
        <v>171</v>
      </c>
      <c r="H227" s="74"/>
      <c r="I227" s="44">
        <f>I228+I229</f>
        <v>9972800</v>
      </c>
      <c r="J227" s="44">
        <f>J228+J229</f>
        <v>9972800</v>
      </c>
      <c r="K227" s="34">
        <f t="shared" si="37"/>
        <v>0</v>
      </c>
      <c r="L227" s="35">
        <f t="shared" si="38"/>
        <v>100</v>
      </c>
    </row>
    <row r="228" spans="1:12" ht="91.5" customHeight="1">
      <c r="A228" s="9"/>
      <c r="B228" s="52"/>
      <c r="C228" s="13" t="s">
        <v>279</v>
      </c>
      <c r="D228" s="13">
        <v>992</v>
      </c>
      <c r="E228" s="54" t="s">
        <v>81</v>
      </c>
      <c r="F228" s="54" t="s">
        <v>15</v>
      </c>
      <c r="G228" s="54" t="s">
        <v>171</v>
      </c>
      <c r="H228" s="74">
        <v>600</v>
      </c>
      <c r="I228" s="44">
        <v>9972800</v>
      </c>
      <c r="J228" s="44">
        <v>9972800</v>
      </c>
      <c r="K228" s="34">
        <f t="shared" si="37"/>
        <v>0</v>
      </c>
      <c r="L228" s="35">
        <f t="shared" si="38"/>
        <v>100</v>
      </c>
    </row>
    <row r="229" spans="1:12" ht="57" customHeight="1" hidden="1">
      <c r="A229" s="9"/>
      <c r="B229" s="52"/>
      <c r="C229" s="13" t="s">
        <v>83</v>
      </c>
      <c r="D229" s="13">
        <v>992</v>
      </c>
      <c r="E229" s="50" t="s">
        <v>81</v>
      </c>
      <c r="F229" s="50" t="s">
        <v>15</v>
      </c>
      <c r="G229" s="50" t="s">
        <v>91</v>
      </c>
      <c r="H229" s="50" t="s">
        <v>84</v>
      </c>
      <c r="I229" s="44"/>
      <c r="J229" s="53"/>
      <c r="K229" s="34">
        <f aca="true" t="shared" si="39" ref="K229:K241">J229-I229</f>
        <v>0</v>
      </c>
      <c r="L229" s="35" t="e">
        <f aca="true" t="shared" si="40" ref="L229:L241">J229/I229*100</f>
        <v>#DIV/0!</v>
      </c>
    </row>
    <row r="230" spans="1:12" ht="35.25" customHeight="1" hidden="1">
      <c r="A230" s="9"/>
      <c r="B230" s="52"/>
      <c r="C230" s="13" t="s">
        <v>142</v>
      </c>
      <c r="D230" s="13">
        <v>992</v>
      </c>
      <c r="E230" s="54" t="s">
        <v>81</v>
      </c>
      <c r="F230" s="54" t="s">
        <v>15</v>
      </c>
      <c r="G230" s="54" t="s">
        <v>143</v>
      </c>
      <c r="H230" s="74"/>
      <c r="I230" s="44">
        <f>I231</f>
        <v>0</v>
      </c>
      <c r="J230" s="53"/>
      <c r="K230" s="34">
        <f t="shared" si="39"/>
        <v>0</v>
      </c>
      <c r="L230" s="35" t="e">
        <f t="shared" si="40"/>
        <v>#DIV/0!</v>
      </c>
    </row>
    <row r="231" spans="1:12" ht="93.75" customHeight="1" hidden="1">
      <c r="A231" s="9"/>
      <c r="B231" s="52"/>
      <c r="C231" s="13" t="s">
        <v>135</v>
      </c>
      <c r="D231" s="13">
        <v>992</v>
      </c>
      <c r="E231" s="54" t="s">
        <v>81</v>
      </c>
      <c r="F231" s="54" t="s">
        <v>15</v>
      </c>
      <c r="G231" s="54" t="s">
        <v>143</v>
      </c>
      <c r="H231" s="74">
        <v>600</v>
      </c>
      <c r="I231" s="44">
        <v>0</v>
      </c>
      <c r="J231" s="53"/>
      <c r="K231" s="34">
        <f t="shared" si="39"/>
        <v>0</v>
      </c>
      <c r="L231" s="35" t="e">
        <f t="shared" si="40"/>
        <v>#DIV/0!</v>
      </c>
    </row>
    <row r="232" spans="1:12" ht="17.25" customHeight="1" hidden="1">
      <c r="A232" s="9"/>
      <c r="B232" s="52"/>
      <c r="C232" s="13" t="s">
        <v>142</v>
      </c>
      <c r="D232" s="13">
        <v>992</v>
      </c>
      <c r="E232" s="54" t="s">
        <v>81</v>
      </c>
      <c r="F232" s="54" t="s">
        <v>15</v>
      </c>
      <c r="G232" s="54" t="s">
        <v>144</v>
      </c>
      <c r="H232" s="74"/>
      <c r="I232" s="44">
        <f>I233</f>
        <v>0</v>
      </c>
      <c r="J232" s="53"/>
      <c r="K232" s="34">
        <f t="shared" si="39"/>
        <v>0</v>
      </c>
      <c r="L232" s="35" t="e">
        <f t="shared" si="40"/>
        <v>#DIV/0!</v>
      </c>
    </row>
    <row r="233" spans="1:12" ht="24.75" customHeight="1" hidden="1">
      <c r="A233" s="9"/>
      <c r="B233" s="52"/>
      <c r="C233" s="13" t="s">
        <v>135</v>
      </c>
      <c r="D233" s="13">
        <v>992</v>
      </c>
      <c r="E233" s="54" t="s">
        <v>81</v>
      </c>
      <c r="F233" s="54" t="s">
        <v>15</v>
      </c>
      <c r="G233" s="54" t="s">
        <v>144</v>
      </c>
      <c r="H233" s="74">
        <v>600</v>
      </c>
      <c r="I233" s="44">
        <v>0</v>
      </c>
      <c r="J233" s="53"/>
      <c r="K233" s="34">
        <f t="shared" si="39"/>
        <v>0</v>
      </c>
      <c r="L233" s="35" t="e">
        <f t="shared" si="40"/>
        <v>#DIV/0!</v>
      </c>
    </row>
    <row r="234" spans="1:12" ht="34.5" customHeight="1" hidden="1">
      <c r="A234" s="9"/>
      <c r="B234" s="52"/>
      <c r="C234" s="13" t="s">
        <v>234</v>
      </c>
      <c r="D234" s="13">
        <v>992</v>
      </c>
      <c r="E234" s="54" t="s">
        <v>81</v>
      </c>
      <c r="F234" s="54" t="s">
        <v>15</v>
      </c>
      <c r="G234" s="54" t="s">
        <v>233</v>
      </c>
      <c r="H234" s="74"/>
      <c r="I234" s="44">
        <f>I235</f>
        <v>0</v>
      </c>
      <c r="J234" s="53"/>
      <c r="K234" s="34">
        <f t="shared" si="39"/>
        <v>0</v>
      </c>
      <c r="L234" s="35" t="e">
        <f t="shared" si="40"/>
        <v>#DIV/0!</v>
      </c>
    </row>
    <row r="235" spans="1:12" ht="73.5" customHeight="1" hidden="1">
      <c r="A235" s="9"/>
      <c r="B235" s="52"/>
      <c r="C235" s="13" t="s">
        <v>135</v>
      </c>
      <c r="D235" s="13">
        <v>992</v>
      </c>
      <c r="E235" s="54" t="s">
        <v>81</v>
      </c>
      <c r="F235" s="54" t="s">
        <v>15</v>
      </c>
      <c r="G235" s="54" t="s">
        <v>233</v>
      </c>
      <c r="H235" s="74">
        <v>600</v>
      </c>
      <c r="I235" s="44">
        <v>0</v>
      </c>
      <c r="J235" s="53"/>
      <c r="K235" s="34">
        <f t="shared" si="39"/>
        <v>0</v>
      </c>
      <c r="L235" s="35" t="e">
        <f t="shared" si="40"/>
        <v>#DIV/0!</v>
      </c>
    </row>
    <row r="236" spans="1:12" ht="0.75" customHeight="1" hidden="1">
      <c r="A236" s="9"/>
      <c r="B236" s="52"/>
      <c r="C236" s="13" t="s">
        <v>200</v>
      </c>
      <c r="D236" s="13">
        <v>992</v>
      </c>
      <c r="E236" s="54" t="s">
        <v>81</v>
      </c>
      <c r="F236" s="54" t="s">
        <v>15</v>
      </c>
      <c r="G236" s="54" t="s">
        <v>196</v>
      </c>
      <c r="H236" s="74"/>
      <c r="I236" s="44">
        <f>I242</f>
        <v>404494.39</v>
      </c>
      <c r="J236" s="53"/>
      <c r="K236" s="34">
        <f t="shared" si="39"/>
        <v>-404494.39</v>
      </c>
      <c r="L236" s="35">
        <f t="shared" si="40"/>
        <v>0</v>
      </c>
    </row>
    <row r="237" spans="1:12" ht="111.75" customHeight="1" hidden="1">
      <c r="A237" s="9"/>
      <c r="B237" s="52"/>
      <c r="C237" s="13" t="s">
        <v>230</v>
      </c>
      <c r="D237" s="13">
        <v>992</v>
      </c>
      <c r="E237" s="54" t="s">
        <v>81</v>
      </c>
      <c r="F237" s="54" t="s">
        <v>15</v>
      </c>
      <c r="G237" s="54" t="s">
        <v>229</v>
      </c>
      <c r="H237" s="74"/>
      <c r="I237" s="44">
        <f>I238</f>
        <v>0</v>
      </c>
      <c r="J237" s="53"/>
      <c r="K237" s="34">
        <f t="shared" si="39"/>
        <v>0</v>
      </c>
      <c r="L237" s="35" t="e">
        <f t="shared" si="40"/>
        <v>#DIV/0!</v>
      </c>
    </row>
    <row r="238" spans="1:12" ht="95.25" customHeight="1" hidden="1">
      <c r="A238" s="9"/>
      <c r="B238" s="52"/>
      <c r="C238" s="13" t="s">
        <v>135</v>
      </c>
      <c r="D238" s="13">
        <v>992</v>
      </c>
      <c r="E238" s="54" t="s">
        <v>81</v>
      </c>
      <c r="F238" s="54" t="s">
        <v>15</v>
      </c>
      <c r="G238" s="54" t="s">
        <v>229</v>
      </c>
      <c r="H238" s="74">
        <v>600</v>
      </c>
      <c r="I238" s="44">
        <v>0</v>
      </c>
      <c r="J238" s="53"/>
      <c r="K238" s="34">
        <f t="shared" si="39"/>
        <v>0</v>
      </c>
      <c r="L238" s="35" t="e">
        <f t="shared" si="40"/>
        <v>#DIV/0!</v>
      </c>
    </row>
    <row r="239" spans="1:12" ht="0.75" customHeight="1">
      <c r="A239" s="9"/>
      <c r="B239" s="52"/>
      <c r="C239" s="13" t="s">
        <v>195</v>
      </c>
      <c r="D239" s="13">
        <v>992</v>
      </c>
      <c r="E239" s="54" t="s">
        <v>81</v>
      </c>
      <c r="F239" s="54" t="s">
        <v>15</v>
      </c>
      <c r="G239" s="54" t="s">
        <v>196</v>
      </c>
      <c r="H239" s="74">
        <v>600</v>
      </c>
      <c r="I239" s="44">
        <v>0</v>
      </c>
      <c r="J239" s="53"/>
      <c r="K239" s="34">
        <f t="shared" si="39"/>
        <v>0</v>
      </c>
      <c r="L239" s="35" t="e">
        <f t="shared" si="40"/>
        <v>#DIV/0!</v>
      </c>
    </row>
    <row r="240" spans="1:12" ht="72.75" customHeight="1" hidden="1">
      <c r="A240" s="9"/>
      <c r="B240" s="52"/>
      <c r="C240" s="75" t="s">
        <v>254</v>
      </c>
      <c r="D240" s="13">
        <v>992</v>
      </c>
      <c r="E240" s="50" t="s">
        <v>81</v>
      </c>
      <c r="F240" s="50" t="s">
        <v>15</v>
      </c>
      <c r="G240" s="54" t="s">
        <v>182</v>
      </c>
      <c r="H240" s="50"/>
      <c r="I240" s="44">
        <v>0</v>
      </c>
      <c r="J240" s="44" t="s">
        <v>307</v>
      </c>
      <c r="K240" s="34" t="e">
        <f t="shared" si="39"/>
        <v>#VALUE!</v>
      </c>
      <c r="L240" s="35" t="e">
        <f t="shared" si="40"/>
        <v>#VALUE!</v>
      </c>
    </row>
    <row r="241" spans="1:12" ht="74.25" customHeight="1">
      <c r="A241" s="9"/>
      <c r="B241" s="52"/>
      <c r="C241" s="67" t="s">
        <v>230</v>
      </c>
      <c r="D241" s="13">
        <v>992</v>
      </c>
      <c r="E241" s="54" t="s">
        <v>81</v>
      </c>
      <c r="F241" s="54" t="s">
        <v>15</v>
      </c>
      <c r="G241" s="69" t="s">
        <v>306</v>
      </c>
      <c r="H241" s="74"/>
      <c r="I241" s="44">
        <f>I242</f>
        <v>404494.39</v>
      </c>
      <c r="J241" s="44">
        <f>J242</f>
        <v>404494.39</v>
      </c>
      <c r="K241" s="34">
        <f t="shared" si="39"/>
        <v>0</v>
      </c>
      <c r="L241" s="35">
        <f t="shared" si="40"/>
        <v>100</v>
      </c>
    </row>
    <row r="242" spans="1:12" ht="74.25" customHeight="1">
      <c r="A242" s="9"/>
      <c r="B242" s="52"/>
      <c r="C242" s="68" t="s">
        <v>215</v>
      </c>
      <c r="D242" s="68">
        <v>992</v>
      </c>
      <c r="E242" s="69" t="s">
        <v>81</v>
      </c>
      <c r="F242" s="69" t="s">
        <v>15</v>
      </c>
      <c r="G242" s="69" t="s">
        <v>306</v>
      </c>
      <c r="H242" s="69" t="s">
        <v>124</v>
      </c>
      <c r="I242" s="17">
        <v>404494.39</v>
      </c>
      <c r="J242" s="17">
        <v>404494.39</v>
      </c>
      <c r="K242" s="34">
        <f>J242-I242</f>
        <v>0</v>
      </c>
      <c r="L242" s="35">
        <f>J242/I242*100</f>
        <v>100</v>
      </c>
    </row>
    <row r="243" spans="1:12" ht="17.25" customHeight="1">
      <c r="A243" s="9"/>
      <c r="B243" s="52"/>
      <c r="C243" s="13" t="s">
        <v>123</v>
      </c>
      <c r="D243" s="13">
        <v>992</v>
      </c>
      <c r="E243" s="54" t="s">
        <v>81</v>
      </c>
      <c r="F243" s="54" t="s">
        <v>15</v>
      </c>
      <c r="G243" s="54" t="s">
        <v>172</v>
      </c>
      <c r="H243" s="74"/>
      <c r="I243" s="44">
        <f>I244+I250+I247+I249</f>
        <v>2804300</v>
      </c>
      <c r="J243" s="44">
        <f>J244+J250+J247+J249</f>
        <v>2804300</v>
      </c>
      <c r="K243" s="34">
        <f>J243-I243</f>
        <v>0</v>
      </c>
      <c r="L243" s="35">
        <f>J243/I243*100</f>
        <v>100</v>
      </c>
    </row>
    <row r="244" spans="1:12" ht="73.5" customHeight="1">
      <c r="A244" s="9"/>
      <c r="B244" s="52"/>
      <c r="C244" s="13" t="s">
        <v>122</v>
      </c>
      <c r="D244" s="13">
        <v>992</v>
      </c>
      <c r="E244" s="54" t="s">
        <v>81</v>
      </c>
      <c r="F244" s="54" t="s">
        <v>15</v>
      </c>
      <c r="G244" s="54" t="s">
        <v>173</v>
      </c>
      <c r="H244" s="74"/>
      <c r="I244" s="44">
        <f>I245</f>
        <v>2804300</v>
      </c>
      <c r="J244" s="44">
        <f>J245</f>
        <v>2804300</v>
      </c>
      <c r="K244" s="34">
        <f>J244-I244</f>
        <v>0</v>
      </c>
      <c r="L244" s="35">
        <f>J244/I244*100</f>
        <v>100</v>
      </c>
    </row>
    <row r="245" spans="1:12" ht="115.5" customHeight="1">
      <c r="A245" s="9"/>
      <c r="B245" s="52"/>
      <c r="C245" s="13" t="s">
        <v>279</v>
      </c>
      <c r="D245" s="13">
        <v>992</v>
      </c>
      <c r="E245" s="54" t="s">
        <v>81</v>
      </c>
      <c r="F245" s="54" t="s">
        <v>15</v>
      </c>
      <c r="G245" s="54" t="s">
        <v>173</v>
      </c>
      <c r="H245" s="74">
        <v>600</v>
      </c>
      <c r="I245" s="44">
        <v>2804300</v>
      </c>
      <c r="J245" s="44">
        <v>2804300</v>
      </c>
      <c r="K245" s="34">
        <f>J245-I245</f>
        <v>0</v>
      </c>
      <c r="L245" s="35">
        <f>J245/I245*100</f>
        <v>100</v>
      </c>
    </row>
    <row r="246" spans="1:12" ht="123" customHeight="1" hidden="1">
      <c r="A246" s="9"/>
      <c r="B246" s="52"/>
      <c r="C246" s="13" t="s">
        <v>200</v>
      </c>
      <c r="D246" s="13">
        <v>992</v>
      </c>
      <c r="E246" s="54" t="s">
        <v>81</v>
      </c>
      <c r="F246" s="54" t="s">
        <v>15</v>
      </c>
      <c r="G246" s="54" t="s">
        <v>197</v>
      </c>
      <c r="H246" s="74"/>
      <c r="I246" s="44">
        <f>I247</f>
        <v>0</v>
      </c>
      <c r="J246" s="53"/>
      <c r="K246" s="34">
        <f aca="true" t="shared" si="41" ref="K246:K251">J246-I246</f>
        <v>0</v>
      </c>
      <c r="L246" s="35" t="e">
        <f aca="true" t="shared" si="42" ref="L246:L251">J246/I246*100</f>
        <v>#DIV/0!</v>
      </c>
    </row>
    <row r="247" spans="1:12" ht="114" customHeight="1" hidden="1">
      <c r="A247" s="9"/>
      <c r="B247" s="52"/>
      <c r="C247" s="13" t="s">
        <v>195</v>
      </c>
      <c r="D247" s="13">
        <v>992</v>
      </c>
      <c r="E247" s="54" t="s">
        <v>81</v>
      </c>
      <c r="F247" s="54" t="s">
        <v>15</v>
      </c>
      <c r="G247" s="54" t="s">
        <v>197</v>
      </c>
      <c r="H247" s="74">
        <v>600</v>
      </c>
      <c r="I247" s="44">
        <v>0</v>
      </c>
      <c r="J247" s="53"/>
      <c r="K247" s="34">
        <f t="shared" si="41"/>
        <v>0</v>
      </c>
      <c r="L247" s="35" t="e">
        <f t="shared" si="42"/>
        <v>#DIV/0!</v>
      </c>
    </row>
    <row r="248" spans="1:12" ht="130.5" customHeight="1" hidden="1">
      <c r="A248" s="9"/>
      <c r="B248" s="52"/>
      <c r="C248" s="13" t="s">
        <v>200</v>
      </c>
      <c r="D248" s="13">
        <v>992</v>
      </c>
      <c r="E248" s="54" t="s">
        <v>81</v>
      </c>
      <c r="F248" s="54" t="s">
        <v>15</v>
      </c>
      <c r="G248" s="54" t="s">
        <v>198</v>
      </c>
      <c r="H248" s="74"/>
      <c r="I248" s="44">
        <f>I249</f>
        <v>0</v>
      </c>
      <c r="J248" s="53"/>
      <c r="K248" s="34">
        <f t="shared" si="41"/>
        <v>0</v>
      </c>
      <c r="L248" s="35" t="e">
        <f t="shared" si="42"/>
        <v>#DIV/0!</v>
      </c>
    </row>
    <row r="249" spans="1:12" ht="108" customHeight="1" hidden="1">
      <c r="A249" s="9"/>
      <c r="B249" s="52"/>
      <c r="C249" s="13" t="s">
        <v>195</v>
      </c>
      <c r="D249" s="13">
        <v>992</v>
      </c>
      <c r="E249" s="54" t="s">
        <v>81</v>
      </c>
      <c r="F249" s="54" t="s">
        <v>15</v>
      </c>
      <c r="G249" s="54" t="s">
        <v>198</v>
      </c>
      <c r="H249" s="74">
        <v>600</v>
      </c>
      <c r="I249" s="44">
        <v>0</v>
      </c>
      <c r="J249" s="53"/>
      <c r="K249" s="34">
        <f t="shared" si="41"/>
        <v>0</v>
      </c>
      <c r="L249" s="35" t="e">
        <f t="shared" si="42"/>
        <v>#DIV/0!</v>
      </c>
    </row>
    <row r="250" spans="1:12" ht="231.75" customHeight="1" hidden="1">
      <c r="A250" s="9"/>
      <c r="B250" s="52"/>
      <c r="C250" s="75" t="s">
        <v>254</v>
      </c>
      <c r="D250" s="13">
        <v>992</v>
      </c>
      <c r="E250" s="50" t="s">
        <v>81</v>
      </c>
      <c r="F250" s="50" t="s">
        <v>15</v>
      </c>
      <c r="G250" s="54" t="s">
        <v>181</v>
      </c>
      <c r="H250" s="50"/>
      <c r="I250" s="44">
        <f>I251</f>
        <v>0</v>
      </c>
      <c r="J250" s="44">
        <f>J251</f>
        <v>0</v>
      </c>
      <c r="K250" s="34">
        <f t="shared" si="41"/>
        <v>0</v>
      </c>
      <c r="L250" s="35" t="e">
        <f t="shared" si="42"/>
        <v>#DIV/0!</v>
      </c>
    </row>
    <row r="251" spans="1:12" ht="105.75" customHeight="1" hidden="1">
      <c r="A251" s="9"/>
      <c r="B251" s="52"/>
      <c r="C251" s="13" t="s">
        <v>135</v>
      </c>
      <c r="D251" s="13">
        <v>992</v>
      </c>
      <c r="E251" s="54" t="s">
        <v>81</v>
      </c>
      <c r="F251" s="54" t="s">
        <v>15</v>
      </c>
      <c r="G251" s="54" t="s">
        <v>181</v>
      </c>
      <c r="H251" s="74">
        <v>600</v>
      </c>
      <c r="I251" s="44">
        <v>0</v>
      </c>
      <c r="J251" s="44">
        <v>0</v>
      </c>
      <c r="K251" s="34">
        <f t="shared" si="41"/>
        <v>0</v>
      </c>
      <c r="L251" s="35" t="e">
        <f t="shared" si="42"/>
        <v>#DIV/0!</v>
      </c>
    </row>
    <row r="252" spans="1:12" ht="3" customHeight="1" hidden="1">
      <c r="A252" s="9"/>
      <c r="B252" s="52"/>
      <c r="C252" s="13" t="s">
        <v>110</v>
      </c>
      <c r="D252" s="13">
        <v>992</v>
      </c>
      <c r="E252" s="50" t="s">
        <v>81</v>
      </c>
      <c r="F252" s="50" t="s">
        <v>15</v>
      </c>
      <c r="G252" s="50" t="s">
        <v>92</v>
      </c>
      <c r="H252" s="50" t="s">
        <v>84</v>
      </c>
      <c r="I252" s="44"/>
      <c r="J252" s="53"/>
      <c r="K252" s="34">
        <f aca="true" t="shared" si="43" ref="K252:K269">J252-I252</f>
        <v>0</v>
      </c>
      <c r="L252" s="35" t="e">
        <f aca="true" t="shared" si="44" ref="L252:L269">J252/I252*100</f>
        <v>#DIV/0!</v>
      </c>
    </row>
    <row r="253" spans="1:12" ht="20.25" customHeight="1" hidden="1">
      <c r="A253" s="9"/>
      <c r="B253" s="52"/>
      <c r="C253" s="13" t="s">
        <v>39</v>
      </c>
      <c r="D253" s="13">
        <v>992</v>
      </c>
      <c r="E253" s="50" t="s">
        <v>81</v>
      </c>
      <c r="F253" s="50" t="s">
        <v>15</v>
      </c>
      <c r="G253" s="50" t="s">
        <v>40</v>
      </c>
      <c r="H253" s="50"/>
      <c r="I253" s="44">
        <f>I258+I256+I254+I260</f>
        <v>0</v>
      </c>
      <c r="J253" s="53"/>
      <c r="K253" s="34">
        <f t="shared" si="43"/>
        <v>0</v>
      </c>
      <c r="L253" s="35" t="e">
        <f t="shared" si="44"/>
        <v>#DIV/0!</v>
      </c>
    </row>
    <row r="254" spans="1:12" ht="23.25" customHeight="1" hidden="1">
      <c r="A254" s="9"/>
      <c r="B254" s="52"/>
      <c r="C254" s="13" t="s">
        <v>127</v>
      </c>
      <c r="D254" s="13">
        <v>992</v>
      </c>
      <c r="E254" s="50" t="s">
        <v>81</v>
      </c>
      <c r="F254" s="50" t="s">
        <v>15</v>
      </c>
      <c r="G254" s="50" t="s">
        <v>100</v>
      </c>
      <c r="H254" s="50"/>
      <c r="I254" s="44">
        <f>I255</f>
        <v>0</v>
      </c>
      <c r="J254" s="53"/>
      <c r="K254" s="34">
        <f t="shared" si="43"/>
        <v>0</v>
      </c>
      <c r="L254" s="35" t="e">
        <f t="shared" si="44"/>
        <v>#DIV/0!</v>
      </c>
    </row>
    <row r="255" spans="1:12" ht="15.75" customHeight="1" hidden="1">
      <c r="A255" s="9"/>
      <c r="B255" s="52"/>
      <c r="C255" s="13" t="s">
        <v>110</v>
      </c>
      <c r="D255" s="13">
        <v>992</v>
      </c>
      <c r="E255" s="50" t="s">
        <v>81</v>
      </c>
      <c r="F255" s="50" t="s">
        <v>15</v>
      </c>
      <c r="G255" s="50" t="s">
        <v>100</v>
      </c>
      <c r="H255" s="50" t="s">
        <v>84</v>
      </c>
      <c r="I255" s="44"/>
      <c r="J255" s="53"/>
      <c r="K255" s="34">
        <f t="shared" si="43"/>
        <v>0</v>
      </c>
      <c r="L255" s="35" t="e">
        <f t="shared" si="44"/>
        <v>#DIV/0!</v>
      </c>
    </row>
    <row r="256" spans="1:12" ht="13.5" customHeight="1" hidden="1">
      <c r="A256" s="9"/>
      <c r="B256" s="52"/>
      <c r="C256" s="13" t="s">
        <v>106</v>
      </c>
      <c r="D256" s="13">
        <v>992</v>
      </c>
      <c r="E256" s="50" t="s">
        <v>81</v>
      </c>
      <c r="F256" s="50" t="s">
        <v>15</v>
      </c>
      <c r="G256" s="50" t="s">
        <v>97</v>
      </c>
      <c r="H256" s="50"/>
      <c r="I256" s="44">
        <f>I257</f>
        <v>0</v>
      </c>
      <c r="J256" s="53"/>
      <c r="K256" s="34">
        <f t="shared" si="43"/>
        <v>0</v>
      </c>
      <c r="L256" s="35" t="e">
        <f t="shared" si="44"/>
        <v>#DIV/0!</v>
      </c>
    </row>
    <row r="257" spans="1:12" ht="37.5" customHeight="1" hidden="1">
      <c r="A257" s="9"/>
      <c r="B257" s="52"/>
      <c r="C257" s="13" t="s">
        <v>103</v>
      </c>
      <c r="D257" s="13">
        <v>992</v>
      </c>
      <c r="E257" s="50" t="s">
        <v>81</v>
      </c>
      <c r="F257" s="50" t="s">
        <v>15</v>
      </c>
      <c r="G257" s="50" t="s">
        <v>97</v>
      </c>
      <c r="H257" s="50" t="s">
        <v>104</v>
      </c>
      <c r="I257" s="44"/>
      <c r="J257" s="53"/>
      <c r="K257" s="34">
        <f t="shared" si="43"/>
        <v>0</v>
      </c>
      <c r="L257" s="35" t="e">
        <f t="shared" si="44"/>
        <v>#DIV/0!</v>
      </c>
    </row>
    <row r="258" spans="1:12" ht="12.75" customHeight="1" hidden="1">
      <c r="A258" s="9"/>
      <c r="B258" s="52"/>
      <c r="C258" s="13" t="s">
        <v>85</v>
      </c>
      <c r="D258" s="13">
        <v>992</v>
      </c>
      <c r="E258" s="50" t="s">
        <v>81</v>
      </c>
      <c r="F258" s="50" t="s">
        <v>15</v>
      </c>
      <c r="G258" s="50" t="s">
        <v>86</v>
      </c>
      <c r="H258" s="50"/>
      <c r="I258" s="44">
        <f>I259</f>
        <v>0</v>
      </c>
      <c r="J258" s="53"/>
      <c r="K258" s="34">
        <f t="shared" si="43"/>
        <v>0</v>
      </c>
      <c r="L258" s="35" t="e">
        <f t="shared" si="44"/>
        <v>#DIV/0!</v>
      </c>
    </row>
    <row r="259" spans="1:12" ht="23.25" customHeight="1" hidden="1">
      <c r="A259" s="9"/>
      <c r="B259" s="52"/>
      <c r="C259" s="13" t="s">
        <v>110</v>
      </c>
      <c r="D259" s="13">
        <v>992</v>
      </c>
      <c r="E259" s="50" t="s">
        <v>81</v>
      </c>
      <c r="F259" s="50" t="s">
        <v>15</v>
      </c>
      <c r="G259" s="50" t="s">
        <v>86</v>
      </c>
      <c r="H259" s="50" t="s">
        <v>84</v>
      </c>
      <c r="I259" s="44"/>
      <c r="J259" s="53"/>
      <c r="K259" s="34">
        <f t="shared" si="43"/>
        <v>0</v>
      </c>
      <c r="L259" s="35" t="e">
        <f t="shared" si="44"/>
        <v>#DIV/0!</v>
      </c>
    </row>
    <row r="260" spans="1:12" ht="13.5" customHeight="1" hidden="1">
      <c r="A260" s="9"/>
      <c r="B260" s="52"/>
      <c r="C260" s="13" t="s">
        <v>105</v>
      </c>
      <c r="D260" s="13">
        <v>992</v>
      </c>
      <c r="E260" s="50" t="s">
        <v>81</v>
      </c>
      <c r="F260" s="50" t="s">
        <v>15</v>
      </c>
      <c r="G260" s="50" t="s">
        <v>101</v>
      </c>
      <c r="H260" s="50"/>
      <c r="I260" s="44">
        <f>I261</f>
        <v>0</v>
      </c>
      <c r="J260" s="53"/>
      <c r="K260" s="34">
        <f t="shared" si="43"/>
        <v>0</v>
      </c>
      <c r="L260" s="35" t="e">
        <f t="shared" si="44"/>
        <v>#DIV/0!</v>
      </c>
    </row>
    <row r="261" spans="1:12" ht="17.25" customHeight="1" hidden="1">
      <c r="A261" s="9"/>
      <c r="B261" s="52"/>
      <c r="C261" s="13" t="s">
        <v>110</v>
      </c>
      <c r="D261" s="13">
        <v>992</v>
      </c>
      <c r="E261" s="50" t="s">
        <v>81</v>
      </c>
      <c r="F261" s="50" t="s">
        <v>15</v>
      </c>
      <c r="G261" s="50" t="s">
        <v>101</v>
      </c>
      <c r="H261" s="50" t="s">
        <v>84</v>
      </c>
      <c r="I261" s="44"/>
      <c r="J261" s="53"/>
      <c r="K261" s="34">
        <f t="shared" si="43"/>
        <v>0</v>
      </c>
      <c r="L261" s="35" t="e">
        <f t="shared" si="44"/>
        <v>#DIV/0!</v>
      </c>
    </row>
    <row r="262" spans="1:12" ht="25.5" customHeight="1" hidden="1">
      <c r="A262" s="9"/>
      <c r="B262" s="52"/>
      <c r="C262" s="13" t="s">
        <v>136</v>
      </c>
      <c r="D262" s="13">
        <v>992</v>
      </c>
      <c r="E262" s="50" t="s">
        <v>81</v>
      </c>
      <c r="F262" s="50" t="s">
        <v>15</v>
      </c>
      <c r="G262" s="50" t="s">
        <v>176</v>
      </c>
      <c r="H262" s="50"/>
      <c r="I262" s="44">
        <f>I263</f>
        <v>0</v>
      </c>
      <c r="J262" s="53"/>
      <c r="K262" s="34">
        <f t="shared" si="43"/>
        <v>0</v>
      </c>
      <c r="L262" s="35" t="e">
        <f t="shared" si="44"/>
        <v>#DIV/0!</v>
      </c>
    </row>
    <row r="263" spans="1:12" ht="15" customHeight="1" hidden="1">
      <c r="A263" s="9"/>
      <c r="B263" s="52"/>
      <c r="C263" s="13" t="s">
        <v>186</v>
      </c>
      <c r="D263" s="13">
        <v>992</v>
      </c>
      <c r="E263" s="50" t="s">
        <v>81</v>
      </c>
      <c r="F263" s="50" t="s">
        <v>15</v>
      </c>
      <c r="G263" s="50" t="s">
        <v>185</v>
      </c>
      <c r="H263" s="50"/>
      <c r="I263" s="44">
        <f>I264</f>
        <v>0</v>
      </c>
      <c r="J263" s="53"/>
      <c r="K263" s="34">
        <f t="shared" si="43"/>
        <v>0</v>
      </c>
      <c r="L263" s="35" t="e">
        <f t="shared" si="44"/>
        <v>#DIV/0!</v>
      </c>
    </row>
    <row r="264" spans="1:12" ht="6.75" customHeight="1" hidden="1">
      <c r="A264" s="9"/>
      <c r="B264" s="52"/>
      <c r="C264" s="13" t="s">
        <v>114</v>
      </c>
      <c r="D264" s="13">
        <v>992</v>
      </c>
      <c r="E264" s="50" t="s">
        <v>81</v>
      </c>
      <c r="F264" s="50" t="s">
        <v>15</v>
      </c>
      <c r="G264" s="50" t="s">
        <v>185</v>
      </c>
      <c r="H264" s="50" t="s">
        <v>115</v>
      </c>
      <c r="I264" s="44">
        <v>0</v>
      </c>
      <c r="J264" s="53"/>
      <c r="K264" s="34">
        <f t="shared" si="43"/>
        <v>0</v>
      </c>
      <c r="L264" s="35" t="e">
        <f t="shared" si="44"/>
        <v>#DIV/0!</v>
      </c>
    </row>
    <row r="265" spans="1:12" ht="71.25" customHeight="1">
      <c r="A265" s="9"/>
      <c r="B265" s="52"/>
      <c r="C265" s="36" t="s">
        <v>102</v>
      </c>
      <c r="D265" s="36">
        <v>992</v>
      </c>
      <c r="E265" s="37" t="s">
        <v>81</v>
      </c>
      <c r="F265" s="37" t="s">
        <v>22</v>
      </c>
      <c r="G265" s="37"/>
      <c r="H265" s="36"/>
      <c r="I265" s="33">
        <f aca="true" t="shared" si="45" ref="I265:J268">I266</f>
        <v>150000</v>
      </c>
      <c r="J265" s="33">
        <f t="shared" si="45"/>
        <v>150000</v>
      </c>
      <c r="K265" s="34">
        <f t="shared" si="43"/>
        <v>0</v>
      </c>
      <c r="L265" s="35">
        <f t="shared" si="44"/>
        <v>100</v>
      </c>
    </row>
    <row r="266" spans="1:12" ht="66" customHeight="1">
      <c r="A266" s="9"/>
      <c r="B266" s="52"/>
      <c r="C266" s="13" t="s">
        <v>261</v>
      </c>
      <c r="D266" s="13">
        <v>992</v>
      </c>
      <c r="E266" s="54" t="s">
        <v>81</v>
      </c>
      <c r="F266" s="54" t="s">
        <v>22</v>
      </c>
      <c r="G266" s="54" t="s">
        <v>169</v>
      </c>
      <c r="H266" s="74"/>
      <c r="I266" s="44">
        <f t="shared" si="45"/>
        <v>150000</v>
      </c>
      <c r="J266" s="44">
        <f t="shared" si="45"/>
        <v>150000</v>
      </c>
      <c r="K266" s="34">
        <f t="shared" si="43"/>
        <v>0</v>
      </c>
      <c r="L266" s="35">
        <f t="shared" si="44"/>
        <v>100</v>
      </c>
    </row>
    <row r="267" spans="1:12" ht="51" customHeight="1">
      <c r="A267" s="9"/>
      <c r="B267" s="52"/>
      <c r="C267" s="13" t="s">
        <v>276</v>
      </c>
      <c r="D267" s="13">
        <v>992</v>
      </c>
      <c r="E267" s="50" t="s">
        <v>81</v>
      </c>
      <c r="F267" s="50" t="s">
        <v>22</v>
      </c>
      <c r="G267" s="50" t="s">
        <v>174</v>
      </c>
      <c r="H267" s="50"/>
      <c r="I267" s="44">
        <f t="shared" si="45"/>
        <v>150000</v>
      </c>
      <c r="J267" s="44">
        <f t="shared" si="45"/>
        <v>150000</v>
      </c>
      <c r="K267" s="34">
        <f t="shared" si="43"/>
        <v>0</v>
      </c>
      <c r="L267" s="35">
        <f t="shared" si="44"/>
        <v>100</v>
      </c>
    </row>
    <row r="268" spans="1:12" ht="38.25" customHeight="1">
      <c r="A268" s="9"/>
      <c r="B268" s="52"/>
      <c r="C268" s="13" t="s">
        <v>276</v>
      </c>
      <c r="D268" s="13">
        <v>992</v>
      </c>
      <c r="E268" s="50" t="s">
        <v>81</v>
      </c>
      <c r="F268" s="50" t="s">
        <v>22</v>
      </c>
      <c r="G268" s="50" t="s">
        <v>262</v>
      </c>
      <c r="H268" s="50"/>
      <c r="I268" s="44">
        <f t="shared" si="45"/>
        <v>150000</v>
      </c>
      <c r="J268" s="44">
        <f t="shared" si="45"/>
        <v>150000</v>
      </c>
      <c r="K268" s="34">
        <f t="shared" si="43"/>
        <v>0</v>
      </c>
      <c r="L268" s="35">
        <f t="shared" si="44"/>
        <v>100</v>
      </c>
    </row>
    <row r="269" spans="1:12" ht="94.5" customHeight="1">
      <c r="A269" s="9"/>
      <c r="B269" s="52"/>
      <c r="C269" s="13" t="s">
        <v>279</v>
      </c>
      <c r="D269" s="13">
        <v>992</v>
      </c>
      <c r="E269" s="50" t="s">
        <v>81</v>
      </c>
      <c r="F269" s="50" t="s">
        <v>22</v>
      </c>
      <c r="G269" s="50" t="s">
        <v>262</v>
      </c>
      <c r="H269" s="50" t="s">
        <v>124</v>
      </c>
      <c r="I269" s="44">
        <v>150000</v>
      </c>
      <c r="J269" s="44">
        <v>150000</v>
      </c>
      <c r="K269" s="34">
        <f t="shared" si="43"/>
        <v>0</v>
      </c>
      <c r="L269" s="35">
        <f t="shared" si="44"/>
        <v>100</v>
      </c>
    </row>
    <row r="270" spans="1:12" ht="1.5" customHeight="1">
      <c r="A270" s="9"/>
      <c r="B270" s="52"/>
      <c r="C270" s="13"/>
      <c r="D270" s="13">
        <v>992</v>
      </c>
      <c r="E270" s="50"/>
      <c r="F270" s="50"/>
      <c r="G270" s="50"/>
      <c r="H270" s="50"/>
      <c r="I270" s="44"/>
      <c r="J270" s="53"/>
      <c r="K270" s="34">
        <f aca="true" t="shared" si="46" ref="K270:K276">J270-I270</f>
        <v>0</v>
      </c>
      <c r="L270" s="35" t="e">
        <f aca="true" t="shared" si="47" ref="L270:L276">J270/I270*100</f>
        <v>#DIV/0!</v>
      </c>
    </row>
    <row r="271" spans="1:12" ht="18.75">
      <c r="A271" s="9"/>
      <c r="B271" s="52" t="s">
        <v>332</v>
      </c>
      <c r="C271" s="36" t="s">
        <v>98</v>
      </c>
      <c r="D271" s="13">
        <v>992</v>
      </c>
      <c r="E271" s="37" t="s">
        <v>27</v>
      </c>
      <c r="F271" s="37" t="s">
        <v>53</v>
      </c>
      <c r="G271" s="50"/>
      <c r="H271" s="50"/>
      <c r="I271" s="44">
        <f>I272</f>
        <v>1105969.89</v>
      </c>
      <c r="J271" s="44">
        <f>J272</f>
        <v>1105969.89</v>
      </c>
      <c r="K271" s="34">
        <f t="shared" si="46"/>
        <v>0</v>
      </c>
      <c r="L271" s="35">
        <f t="shared" si="47"/>
        <v>100</v>
      </c>
    </row>
    <row r="272" spans="1:12" ht="34.5" customHeight="1">
      <c r="A272" s="9"/>
      <c r="B272" s="52"/>
      <c r="C272" s="13" t="s">
        <v>99</v>
      </c>
      <c r="D272" s="13">
        <v>992</v>
      </c>
      <c r="E272" s="50" t="s">
        <v>27</v>
      </c>
      <c r="F272" s="50" t="s">
        <v>19</v>
      </c>
      <c r="G272" s="50"/>
      <c r="H272" s="50"/>
      <c r="I272" s="44">
        <f>I273+I278</f>
        <v>1105969.89</v>
      </c>
      <c r="J272" s="44">
        <f>J273+J278</f>
        <v>1105969.89</v>
      </c>
      <c r="K272" s="34">
        <f t="shared" si="46"/>
        <v>0</v>
      </c>
      <c r="L272" s="35">
        <f t="shared" si="47"/>
        <v>100</v>
      </c>
    </row>
    <row r="273" spans="1:12" ht="60.75" customHeight="1">
      <c r="A273" s="9"/>
      <c r="B273" s="52"/>
      <c r="C273" s="13" t="s">
        <v>277</v>
      </c>
      <c r="D273" s="13">
        <v>992</v>
      </c>
      <c r="E273" s="50" t="s">
        <v>27</v>
      </c>
      <c r="F273" s="50" t="s">
        <v>19</v>
      </c>
      <c r="G273" s="50" t="s">
        <v>175</v>
      </c>
      <c r="H273" s="50"/>
      <c r="I273" s="44">
        <f aca="true" t="shared" si="48" ref="I273:J275">I274</f>
        <v>1105969.89</v>
      </c>
      <c r="J273" s="44">
        <f t="shared" si="48"/>
        <v>1105969.89</v>
      </c>
      <c r="K273" s="34">
        <f t="shared" si="46"/>
        <v>0</v>
      </c>
      <c r="L273" s="35">
        <f t="shared" si="47"/>
        <v>100</v>
      </c>
    </row>
    <row r="274" spans="1:12" ht="5.25" customHeight="1" hidden="1">
      <c r="A274" s="9"/>
      <c r="B274" s="52"/>
      <c r="C274" s="13" t="s">
        <v>222</v>
      </c>
      <c r="D274" s="13">
        <v>992</v>
      </c>
      <c r="E274" s="50" t="s">
        <v>27</v>
      </c>
      <c r="F274" s="50" t="s">
        <v>19</v>
      </c>
      <c r="G274" s="50" t="s">
        <v>193</v>
      </c>
      <c r="H274" s="50"/>
      <c r="I274" s="44">
        <f t="shared" si="48"/>
        <v>1105969.89</v>
      </c>
      <c r="J274" s="44">
        <f t="shared" si="48"/>
        <v>1105969.89</v>
      </c>
      <c r="K274" s="34">
        <f t="shared" si="46"/>
        <v>0</v>
      </c>
      <c r="L274" s="35">
        <f t="shared" si="47"/>
        <v>100</v>
      </c>
    </row>
    <row r="275" spans="1:12" ht="111" customHeight="1">
      <c r="A275" s="9"/>
      <c r="B275" s="52"/>
      <c r="C275" s="13" t="s">
        <v>278</v>
      </c>
      <c r="D275" s="13">
        <v>992</v>
      </c>
      <c r="E275" s="50" t="s">
        <v>27</v>
      </c>
      <c r="F275" s="50" t="s">
        <v>19</v>
      </c>
      <c r="G275" s="50" t="s">
        <v>263</v>
      </c>
      <c r="H275" s="50"/>
      <c r="I275" s="44">
        <f t="shared" si="48"/>
        <v>1105969.89</v>
      </c>
      <c r="J275" s="44">
        <f t="shared" si="48"/>
        <v>1105969.89</v>
      </c>
      <c r="K275" s="34">
        <f t="shared" si="46"/>
        <v>0</v>
      </c>
      <c r="L275" s="35">
        <f t="shared" si="47"/>
        <v>100</v>
      </c>
    </row>
    <row r="276" spans="1:12" ht="36.75" customHeight="1">
      <c r="A276" s="9"/>
      <c r="B276" s="52"/>
      <c r="C276" s="13" t="s">
        <v>231</v>
      </c>
      <c r="D276" s="13">
        <v>992</v>
      </c>
      <c r="E276" s="50" t="s">
        <v>27</v>
      </c>
      <c r="F276" s="50" t="s">
        <v>19</v>
      </c>
      <c r="G276" s="50" t="s">
        <v>263</v>
      </c>
      <c r="H276" s="50" t="s">
        <v>125</v>
      </c>
      <c r="I276" s="44">
        <v>1105969.89</v>
      </c>
      <c r="J276" s="44">
        <v>1105969.89</v>
      </c>
      <c r="K276" s="34">
        <f t="shared" si="46"/>
        <v>0</v>
      </c>
      <c r="L276" s="35">
        <f t="shared" si="47"/>
        <v>100</v>
      </c>
    </row>
    <row r="277" spans="1:12" ht="0.75" customHeight="1">
      <c r="A277" s="9"/>
      <c r="B277" s="52"/>
      <c r="C277" s="13" t="s">
        <v>136</v>
      </c>
      <c r="D277" s="13">
        <v>992</v>
      </c>
      <c r="E277" s="50" t="s">
        <v>27</v>
      </c>
      <c r="F277" s="50" t="s">
        <v>19</v>
      </c>
      <c r="G277" s="50" t="s">
        <v>176</v>
      </c>
      <c r="H277" s="50"/>
      <c r="I277" s="44">
        <f>I278</f>
        <v>0</v>
      </c>
      <c r="J277" s="53"/>
      <c r="K277" s="34">
        <f aca="true" t="shared" si="49" ref="K277:K286">J277-I277</f>
        <v>0</v>
      </c>
      <c r="L277" s="35" t="e">
        <f aca="true" t="shared" si="50" ref="L277:L286">J277/I277*100</f>
        <v>#DIV/0!</v>
      </c>
    </row>
    <row r="278" spans="1:12" ht="36.75" customHeight="1" hidden="1">
      <c r="A278" s="9"/>
      <c r="B278" s="52"/>
      <c r="C278" s="13" t="s">
        <v>187</v>
      </c>
      <c r="D278" s="13">
        <v>992</v>
      </c>
      <c r="E278" s="50" t="s">
        <v>27</v>
      </c>
      <c r="F278" s="50" t="s">
        <v>19</v>
      </c>
      <c r="G278" s="50" t="s">
        <v>178</v>
      </c>
      <c r="H278" s="50"/>
      <c r="I278" s="44">
        <f>I279</f>
        <v>0</v>
      </c>
      <c r="J278" s="53"/>
      <c r="K278" s="34">
        <f t="shared" si="49"/>
        <v>0</v>
      </c>
      <c r="L278" s="35" t="e">
        <f t="shared" si="50"/>
        <v>#DIV/0!</v>
      </c>
    </row>
    <row r="279" spans="1:12" ht="16.5" customHeight="1" hidden="1">
      <c r="A279" s="9"/>
      <c r="B279" s="52"/>
      <c r="C279" s="13" t="s">
        <v>134</v>
      </c>
      <c r="D279" s="13">
        <v>992</v>
      </c>
      <c r="E279" s="50" t="s">
        <v>27</v>
      </c>
      <c r="F279" s="50" t="s">
        <v>19</v>
      </c>
      <c r="G279" s="50" t="s">
        <v>178</v>
      </c>
      <c r="H279" s="50" t="s">
        <v>125</v>
      </c>
      <c r="I279" s="44">
        <v>0</v>
      </c>
      <c r="J279" s="53"/>
      <c r="K279" s="34">
        <f t="shared" si="49"/>
        <v>0</v>
      </c>
      <c r="L279" s="35" t="e">
        <f t="shared" si="50"/>
        <v>#DIV/0!</v>
      </c>
    </row>
    <row r="280" spans="1:12" ht="33" customHeight="1">
      <c r="A280" s="9"/>
      <c r="B280" s="52" t="s">
        <v>333</v>
      </c>
      <c r="C280" s="36" t="s">
        <v>87</v>
      </c>
      <c r="D280" s="36">
        <v>992</v>
      </c>
      <c r="E280" s="37" t="s">
        <v>31</v>
      </c>
      <c r="F280" s="37" t="s">
        <v>53</v>
      </c>
      <c r="G280" s="37"/>
      <c r="H280" s="37"/>
      <c r="I280" s="33">
        <f>I281</f>
        <v>100000</v>
      </c>
      <c r="J280" s="33">
        <f>J281</f>
        <v>100000</v>
      </c>
      <c r="K280" s="34">
        <f t="shared" si="49"/>
        <v>0</v>
      </c>
      <c r="L280" s="35">
        <f t="shared" si="50"/>
        <v>100</v>
      </c>
    </row>
    <row r="281" spans="1:12" ht="18.75">
      <c r="A281" s="9"/>
      <c r="B281" s="52"/>
      <c r="C281" s="13" t="s">
        <v>88</v>
      </c>
      <c r="D281" s="13">
        <v>992</v>
      </c>
      <c r="E281" s="50" t="s">
        <v>31</v>
      </c>
      <c r="F281" s="50" t="s">
        <v>15</v>
      </c>
      <c r="G281" s="50"/>
      <c r="H281" s="50"/>
      <c r="I281" s="44">
        <f>I282</f>
        <v>100000</v>
      </c>
      <c r="J281" s="44">
        <f>J282</f>
        <v>100000</v>
      </c>
      <c r="K281" s="34">
        <f t="shared" si="49"/>
        <v>0</v>
      </c>
      <c r="L281" s="35">
        <f t="shared" si="50"/>
        <v>100</v>
      </c>
    </row>
    <row r="282" spans="1:12" ht="35.25" customHeight="1">
      <c r="A282" s="9"/>
      <c r="B282" s="52"/>
      <c r="C282" s="76" t="s">
        <v>264</v>
      </c>
      <c r="D282" s="13">
        <v>992</v>
      </c>
      <c r="E282" s="50" t="s">
        <v>31</v>
      </c>
      <c r="F282" s="50" t="s">
        <v>15</v>
      </c>
      <c r="G282" s="54" t="s">
        <v>180</v>
      </c>
      <c r="H282" s="54"/>
      <c r="I282" s="44">
        <f>I284</f>
        <v>100000</v>
      </c>
      <c r="J282" s="44">
        <f>J284</f>
        <v>100000</v>
      </c>
      <c r="K282" s="34">
        <f t="shared" si="49"/>
        <v>0</v>
      </c>
      <c r="L282" s="35">
        <f t="shared" si="50"/>
        <v>100</v>
      </c>
    </row>
    <row r="283" spans="1:12" ht="54.75" customHeight="1">
      <c r="A283" s="9"/>
      <c r="B283" s="52"/>
      <c r="C283" s="63" t="s">
        <v>126</v>
      </c>
      <c r="D283" s="13">
        <v>992</v>
      </c>
      <c r="E283" s="50" t="s">
        <v>31</v>
      </c>
      <c r="F283" s="50" t="s">
        <v>15</v>
      </c>
      <c r="G283" s="54" t="s">
        <v>228</v>
      </c>
      <c r="H283" s="54"/>
      <c r="I283" s="44">
        <f>I284</f>
        <v>100000</v>
      </c>
      <c r="J283" s="44">
        <f>J284</f>
        <v>100000</v>
      </c>
      <c r="K283" s="34">
        <f t="shared" si="49"/>
        <v>0</v>
      </c>
      <c r="L283" s="35">
        <f t="shared" si="50"/>
        <v>100</v>
      </c>
    </row>
    <row r="284" spans="1:12" ht="56.25" customHeight="1">
      <c r="A284" s="9"/>
      <c r="B284" s="52"/>
      <c r="C284" s="13" t="s">
        <v>126</v>
      </c>
      <c r="D284" s="13">
        <v>992</v>
      </c>
      <c r="E284" s="50" t="s">
        <v>31</v>
      </c>
      <c r="F284" s="50" t="s">
        <v>15</v>
      </c>
      <c r="G284" s="54" t="s">
        <v>194</v>
      </c>
      <c r="H284" s="54"/>
      <c r="I284" s="44">
        <f>I285+I286</f>
        <v>100000</v>
      </c>
      <c r="J284" s="44">
        <f>J285+J286</f>
        <v>100000</v>
      </c>
      <c r="K284" s="34">
        <f t="shared" si="49"/>
        <v>0</v>
      </c>
      <c r="L284" s="35">
        <f t="shared" si="50"/>
        <v>100</v>
      </c>
    </row>
    <row r="285" spans="1:12" ht="75.75" customHeight="1">
      <c r="A285" s="10"/>
      <c r="B285" s="52"/>
      <c r="C285" s="13" t="s">
        <v>270</v>
      </c>
      <c r="D285" s="13">
        <v>992</v>
      </c>
      <c r="E285" s="50" t="s">
        <v>31</v>
      </c>
      <c r="F285" s="50" t="s">
        <v>15</v>
      </c>
      <c r="G285" s="54" t="s">
        <v>194</v>
      </c>
      <c r="H285" s="54" t="s">
        <v>115</v>
      </c>
      <c r="I285" s="44">
        <v>100000</v>
      </c>
      <c r="J285" s="44">
        <v>100000</v>
      </c>
      <c r="K285" s="34">
        <f t="shared" si="49"/>
        <v>0</v>
      </c>
      <c r="L285" s="35">
        <f t="shared" si="50"/>
        <v>100</v>
      </c>
    </row>
    <row r="286" spans="1:12" ht="50.25" customHeight="1" hidden="1">
      <c r="A286" s="10"/>
      <c r="B286" s="52"/>
      <c r="C286" s="13" t="s">
        <v>114</v>
      </c>
      <c r="D286" s="13">
        <v>992</v>
      </c>
      <c r="E286" s="50" t="s">
        <v>31</v>
      </c>
      <c r="F286" s="50" t="s">
        <v>15</v>
      </c>
      <c r="G286" s="54" t="s">
        <v>194</v>
      </c>
      <c r="H286" s="54" t="s">
        <v>115</v>
      </c>
      <c r="I286" s="44">
        <f>110000-110000</f>
        <v>0</v>
      </c>
      <c r="J286" s="53"/>
      <c r="K286" s="34">
        <f t="shared" si="49"/>
        <v>0</v>
      </c>
      <c r="L286" s="35" t="e">
        <f t="shared" si="50"/>
        <v>#DIV/0!</v>
      </c>
    </row>
    <row r="287" spans="1:12" ht="51" customHeight="1">
      <c r="A287" s="10"/>
      <c r="B287" s="52" t="s">
        <v>27</v>
      </c>
      <c r="C287" s="18" t="s">
        <v>321</v>
      </c>
      <c r="D287" s="19">
        <v>992</v>
      </c>
      <c r="E287" s="19">
        <v>13</v>
      </c>
      <c r="F287" s="20" t="s">
        <v>53</v>
      </c>
      <c r="G287" s="20"/>
      <c r="H287" s="19"/>
      <c r="I287" s="21">
        <v>550</v>
      </c>
      <c r="J287" s="44">
        <f>J288</f>
        <v>548.49</v>
      </c>
      <c r="K287" s="34">
        <f aca="true" t="shared" si="51" ref="K287:K293">J287-I287</f>
        <v>-1.509999999999991</v>
      </c>
      <c r="L287" s="35">
        <f aca="true" t="shared" si="52" ref="L287:L293">J287/I287*100</f>
        <v>99.72545454545455</v>
      </c>
    </row>
    <row r="288" spans="1:12" ht="91.5" customHeight="1">
      <c r="A288" s="10"/>
      <c r="B288" s="52"/>
      <c r="C288" s="13" t="s">
        <v>322</v>
      </c>
      <c r="D288" s="22">
        <v>992</v>
      </c>
      <c r="E288" s="22">
        <v>13</v>
      </c>
      <c r="F288" s="23" t="s">
        <v>15</v>
      </c>
      <c r="G288" s="23"/>
      <c r="H288" s="22"/>
      <c r="I288" s="24">
        <v>550</v>
      </c>
      <c r="J288" s="44">
        <f>J289</f>
        <v>548.49</v>
      </c>
      <c r="K288" s="34">
        <f t="shared" si="51"/>
        <v>-1.509999999999991</v>
      </c>
      <c r="L288" s="35">
        <f t="shared" si="52"/>
        <v>99.72545454545455</v>
      </c>
    </row>
    <row r="289" spans="1:12" ht="59.25" customHeight="1">
      <c r="A289" s="10"/>
      <c r="B289" s="52"/>
      <c r="C289" s="13" t="s">
        <v>323</v>
      </c>
      <c r="D289" s="22">
        <v>992</v>
      </c>
      <c r="E289" s="22">
        <v>13</v>
      </c>
      <c r="F289" s="23" t="s">
        <v>15</v>
      </c>
      <c r="G289" s="23" t="s">
        <v>324</v>
      </c>
      <c r="H289" s="22"/>
      <c r="I289" s="24">
        <f>I290</f>
        <v>550</v>
      </c>
      <c r="J289" s="44">
        <f>J290</f>
        <v>548.49</v>
      </c>
      <c r="K289" s="34">
        <f t="shared" si="51"/>
        <v>-1.509999999999991</v>
      </c>
      <c r="L289" s="35">
        <f t="shared" si="52"/>
        <v>99.72545454545455</v>
      </c>
    </row>
    <row r="290" spans="1:12" ht="57" customHeight="1">
      <c r="A290" s="10"/>
      <c r="B290" s="52"/>
      <c r="C290" s="13" t="s">
        <v>325</v>
      </c>
      <c r="D290" s="22">
        <v>992</v>
      </c>
      <c r="E290" s="22">
        <v>13</v>
      </c>
      <c r="F290" s="23" t="s">
        <v>15</v>
      </c>
      <c r="G290" s="23" t="s">
        <v>326</v>
      </c>
      <c r="H290" s="22"/>
      <c r="I290" s="24">
        <f>I291</f>
        <v>550</v>
      </c>
      <c r="J290" s="77">
        <f>J291</f>
        <v>548.49</v>
      </c>
      <c r="K290" s="34">
        <f t="shared" si="51"/>
        <v>-1.509999999999991</v>
      </c>
      <c r="L290" s="35">
        <f t="shared" si="52"/>
        <v>99.72545454545455</v>
      </c>
    </row>
    <row r="291" spans="1:12" ht="55.5" customHeight="1">
      <c r="A291" s="10"/>
      <c r="B291" s="52"/>
      <c r="C291" s="13" t="s">
        <v>327</v>
      </c>
      <c r="D291" s="22">
        <v>992</v>
      </c>
      <c r="E291" s="22">
        <v>13</v>
      </c>
      <c r="F291" s="23" t="s">
        <v>15</v>
      </c>
      <c r="G291" s="23" t="s">
        <v>328</v>
      </c>
      <c r="H291" s="22"/>
      <c r="I291" s="24">
        <f>I292</f>
        <v>550</v>
      </c>
      <c r="J291" s="77">
        <f>J292</f>
        <v>548.49</v>
      </c>
      <c r="K291" s="34">
        <f t="shared" si="51"/>
        <v>-1.509999999999991</v>
      </c>
      <c r="L291" s="35">
        <f t="shared" si="52"/>
        <v>99.72545454545455</v>
      </c>
    </row>
    <row r="292" spans="1:12" ht="64.5" customHeight="1">
      <c r="A292" s="10"/>
      <c r="B292" s="52"/>
      <c r="C292" s="13" t="s">
        <v>329</v>
      </c>
      <c r="D292" s="22">
        <v>992</v>
      </c>
      <c r="E292" s="22">
        <v>13</v>
      </c>
      <c r="F292" s="23" t="s">
        <v>15</v>
      </c>
      <c r="G292" s="23" t="s">
        <v>328</v>
      </c>
      <c r="H292" s="22">
        <v>700</v>
      </c>
      <c r="I292" s="24">
        <v>550</v>
      </c>
      <c r="J292" s="77">
        <v>548.49</v>
      </c>
      <c r="K292" s="34">
        <f t="shared" si="51"/>
        <v>-1.509999999999991</v>
      </c>
      <c r="L292" s="35">
        <f t="shared" si="52"/>
        <v>99.72545454545455</v>
      </c>
    </row>
    <row r="293" spans="1:12" ht="36.75" customHeight="1" hidden="1">
      <c r="A293" s="10"/>
      <c r="B293" s="52"/>
      <c r="C293" s="13" t="s">
        <v>270</v>
      </c>
      <c r="D293" s="13">
        <v>992</v>
      </c>
      <c r="E293" s="50" t="s">
        <v>33</v>
      </c>
      <c r="F293" s="50" t="s">
        <v>22</v>
      </c>
      <c r="G293" s="50" t="s">
        <v>265</v>
      </c>
      <c r="H293" s="50" t="s">
        <v>115</v>
      </c>
      <c r="I293" s="44">
        <f>100000-100000</f>
        <v>0</v>
      </c>
      <c r="J293" s="44">
        <f>100000-100000</f>
        <v>0</v>
      </c>
      <c r="K293" s="34">
        <f t="shared" si="51"/>
        <v>0</v>
      </c>
      <c r="L293" s="35" t="e">
        <f t="shared" si="52"/>
        <v>#DIV/0!</v>
      </c>
    </row>
    <row r="294" spans="2:9" ht="58.5" customHeight="1">
      <c r="B294" s="78"/>
      <c r="C294" s="83" t="s">
        <v>93</v>
      </c>
      <c r="D294" s="83"/>
      <c r="E294" s="83"/>
      <c r="F294" s="83"/>
      <c r="G294" s="84" t="s">
        <v>296</v>
      </c>
      <c r="H294" s="84"/>
      <c r="I294" s="84"/>
    </row>
  </sheetData>
  <sheetProtection selectLockedCells="1" selectUnlockedCells="1"/>
  <autoFilter ref="C8:H294"/>
  <mergeCells count="15">
    <mergeCell ref="J6:J7"/>
    <mergeCell ref="K6:K7"/>
    <mergeCell ref="L6:L7"/>
    <mergeCell ref="C4:L4"/>
    <mergeCell ref="E1:I1"/>
    <mergeCell ref="E2:I2"/>
    <mergeCell ref="E3:I3"/>
    <mergeCell ref="J1:L1"/>
    <mergeCell ref="J2:L2"/>
    <mergeCell ref="C294:F294"/>
    <mergeCell ref="G294:I294"/>
    <mergeCell ref="B6:B7"/>
    <mergeCell ref="C6:C7"/>
    <mergeCell ref="E6:H6"/>
    <mergeCell ref="I6:I7"/>
  </mergeCells>
  <printOptions/>
  <pageMargins left="0.2362204724409449" right="0.2362204724409449" top="0.5118110236220472" bottom="0.3149606299212598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User</cp:lastModifiedBy>
  <cp:lastPrinted>2024-04-02T10:56:32Z</cp:lastPrinted>
  <dcterms:created xsi:type="dcterms:W3CDTF">2012-11-08T12:34:35Z</dcterms:created>
  <dcterms:modified xsi:type="dcterms:W3CDTF">2024-04-11T14:31:32Z</dcterms:modified>
  <cp:category/>
  <cp:version/>
  <cp:contentType/>
  <cp:contentStatus/>
</cp:coreProperties>
</file>